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erina Jano\Desktop\"/>
    </mc:Choice>
  </mc:AlternateContent>
  <bookViews>
    <workbookView xWindow="0" yWindow="0" windowWidth="28800" windowHeight="12210"/>
  </bookViews>
  <sheets>
    <sheet name="Aneksi 1.2" sheetId="1" r:id="rId1"/>
    <sheet name="Aneksi 2" sheetId="3" r:id="rId2"/>
    <sheet name="Aneksi 2.1" sheetId="2" r:id="rId3"/>
    <sheet name="Aneksi 3" sheetId="6" r:id="rId4"/>
    <sheet name="Aneksi 3.1" sheetId="4" r:id="rId5"/>
    <sheet name="Aneksi 3.2" sheetId="5" r:id="rId6"/>
    <sheet name="Aneksi 4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J14" i="7"/>
  <c r="J13" i="7"/>
  <c r="J10" i="7"/>
  <c r="J9" i="7"/>
  <c r="L18" i="6" l="1"/>
  <c r="I18" i="6"/>
  <c r="O15" i="6"/>
  <c r="N15" i="6"/>
  <c r="L15" i="6"/>
  <c r="K15" i="6"/>
  <c r="H15" i="6"/>
  <c r="J15" i="6" s="1"/>
  <c r="R14" i="6"/>
  <c r="Q14" i="6"/>
  <c r="M14" i="6"/>
  <c r="S14" i="6" s="1"/>
  <c r="J14" i="6"/>
  <c r="P13" i="6"/>
  <c r="Q13" i="6" s="1"/>
  <c r="M13" i="6"/>
  <c r="J13" i="6"/>
  <c r="P12" i="6"/>
  <c r="R12" i="6" s="1"/>
  <c r="M12" i="6"/>
  <c r="J12" i="6"/>
  <c r="P11" i="6"/>
  <c r="M11" i="6"/>
  <c r="S11" i="6" s="1"/>
  <c r="J11" i="6"/>
  <c r="M15" i="6" l="1"/>
  <c r="P15" i="6"/>
  <c r="Q11" i="6"/>
  <c r="R13" i="6"/>
  <c r="R11" i="6"/>
  <c r="R15" i="6" s="1"/>
  <c r="S13" i="6"/>
  <c r="S12" i="6"/>
  <c r="S15" i="6" s="1"/>
  <c r="Q12" i="6"/>
  <c r="Q15" i="6" s="1"/>
  <c r="M47" i="5" l="1"/>
  <c r="M43" i="5"/>
  <c r="M42" i="5"/>
  <c r="M38" i="5"/>
  <c r="M39" i="5" s="1"/>
  <c r="M34" i="5"/>
  <c r="M35" i="5" s="1"/>
  <c r="M30" i="5"/>
  <c r="M31" i="5" s="1"/>
  <c r="M26" i="5"/>
  <c r="M27" i="5" s="1"/>
  <c r="M22" i="5"/>
  <c r="M23" i="5" s="1"/>
  <c r="M18" i="5"/>
  <c r="M19" i="5" s="1"/>
  <c r="M14" i="5"/>
  <c r="M15" i="5" s="1"/>
  <c r="M11" i="5"/>
  <c r="M10" i="5"/>
  <c r="M6" i="5"/>
  <c r="M7" i="5" s="1"/>
  <c r="K23" i="4" l="1"/>
  <c r="K22" i="4"/>
  <c r="S21" i="4"/>
  <c r="R21" i="4"/>
  <c r="Q21" i="4"/>
  <c r="P21" i="4"/>
  <c r="O21" i="4"/>
  <c r="N21" i="4"/>
  <c r="M21" i="4"/>
  <c r="L21" i="4"/>
  <c r="K21" i="4" s="1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K18" i="4"/>
  <c r="K17" i="4"/>
  <c r="K16" i="4"/>
  <c r="K15" i="4"/>
  <c r="K14" i="4"/>
  <c r="K13" i="4"/>
  <c r="K12" i="4"/>
  <c r="K11" i="4"/>
  <c r="K10" i="4"/>
  <c r="K9" i="4"/>
  <c r="K8" i="4"/>
  <c r="K7" i="4"/>
  <c r="K20" i="4" l="1"/>
  <c r="K19" i="4"/>
  <c r="M46" i="3"/>
  <c r="J46" i="3"/>
  <c r="M43" i="3"/>
  <c r="J43" i="3"/>
  <c r="N42" i="3"/>
  <c r="M42" i="3"/>
  <c r="M40" i="3" s="1"/>
  <c r="J42" i="3"/>
  <c r="J40" i="3" s="1"/>
  <c r="N40" i="3"/>
  <c r="K40" i="3"/>
  <c r="H40" i="3"/>
  <c r="F40" i="3"/>
  <c r="F52" i="3" s="1"/>
  <c r="N39" i="3"/>
  <c r="M39" i="3"/>
  <c r="J39" i="3"/>
  <c r="N38" i="3"/>
  <c r="M38" i="3"/>
  <c r="J38" i="3"/>
  <c r="K36" i="3"/>
  <c r="K52" i="3" s="1"/>
  <c r="L46" i="3" s="1"/>
  <c r="H36" i="3"/>
  <c r="H44" i="3" s="1"/>
  <c r="F36" i="3"/>
  <c r="M28" i="3"/>
  <c r="F28" i="3"/>
  <c r="J28" i="3" s="1"/>
  <c r="M27" i="3"/>
  <c r="J27" i="3"/>
  <c r="M26" i="3"/>
  <c r="J26" i="3"/>
  <c r="N25" i="3"/>
  <c r="K25" i="3"/>
  <c r="H25" i="3"/>
  <c r="F25" i="3"/>
  <c r="N24" i="3"/>
  <c r="M24" i="3"/>
  <c r="J24" i="3"/>
  <c r="M23" i="3"/>
  <c r="M25" i="3" s="1"/>
  <c r="J23" i="3"/>
  <c r="K22" i="3"/>
  <c r="H22" i="3"/>
  <c r="F22" i="3"/>
  <c r="N21" i="3"/>
  <c r="M21" i="3"/>
  <c r="J21" i="3"/>
  <c r="M20" i="3"/>
  <c r="J20" i="3"/>
  <c r="N19" i="3"/>
  <c r="M19" i="3"/>
  <c r="J19" i="3"/>
  <c r="M18" i="3"/>
  <c r="J18" i="3"/>
  <c r="N17" i="3"/>
  <c r="M17" i="3"/>
  <c r="J17" i="3"/>
  <c r="N16" i="3"/>
  <c r="M16" i="3"/>
  <c r="J16" i="3"/>
  <c r="N15" i="3"/>
  <c r="M15" i="3"/>
  <c r="J15" i="3"/>
  <c r="H52" i="3" l="1"/>
  <c r="J22" i="3"/>
  <c r="J36" i="3"/>
  <c r="M36" i="3"/>
  <c r="F29" i="3"/>
  <c r="N22" i="3"/>
  <c r="M44" i="3"/>
  <c r="M52" i="3"/>
  <c r="J52" i="3"/>
  <c r="J44" i="3"/>
  <c r="M22" i="3"/>
  <c r="J25" i="3"/>
  <c r="J29" i="3" s="1"/>
  <c r="G43" i="3"/>
  <c r="G39" i="3"/>
  <c r="G46" i="3"/>
  <c r="G42" i="3"/>
  <c r="G38" i="3"/>
  <c r="G36" i="3" s="1"/>
  <c r="F44" i="3"/>
  <c r="K29" i="3"/>
  <c r="K30" i="3" s="1"/>
  <c r="L22" i="3" s="1"/>
  <c r="I38" i="3"/>
  <c r="K44" i="3"/>
  <c r="H29" i="3"/>
  <c r="H30" i="3" s="1"/>
  <c r="I46" i="3"/>
  <c r="N36" i="3"/>
  <c r="I36" i="3" l="1"/>
  <c r="J30" i="3"/>
  <c r="I39" i="3"/>
  <c r="I43" i="3"/>
  <c r="I42" i="3"/>
  <c r="I40" i="3" s="1"/>
  <c r="I24" i="3"/>
  <c r="I21" i="3"/>
  <c r="I20" i="3"/>
  <c r="I17" i="3"/>
  <c r="I15" i="3"/>
  <c r="I19" i="3"/>
  <c r="M30" i="3"/>
  <c r="I16" i="3"/>
  <c r="I18" i="3"/>
  <c r="I25" i="3"/>
  <c r="I44" i="3"/>
  <c r="I52" i="3"/>
  <c r="G40" i="3"/>
  <c r="G52" i="3" s="1"/>
  <c r="L25" i="3"/>
  <c r="L38" i="3"/>
  <c r="L36" i="3" s="1"/>
  <c r="L43" i="3"/>
  <c r="L39" i="3"/>
  <c r="N44" i="3"/>
  <c r="L42" i="3"/>
  <c r="L29" i="3"/>
  <c r="L30" i="3" s="1"/>
  <c r="N29" i="3"/>
  <c r="F30" i="3"/>
  <c r="G29" i="3"/>
  <c r="G44" i="3"/>
  <c r="M29" i="3"/>
  <c r="I29" i="3"/>
  <c r="L19" i="3"/>
  <c r="K33" i="3"/>
  <c r="L18" i="3"/>
  <c r="L16" i="3"/>
  <c r="N30" i="3"/>
  <c r="L24" i="3"/>
  <c r="L17" i="3"/>
  <c r="L21" i="3"/>
  <c r="L15" i="3"/>
  <c r="L20" i="3"/>
  <c r="L40" i="3" l="1"/>
  <c r="L52" i="3" s="1"/>
  <c r="L44" i="3"/>
  <c r="G18" i="3"/>
  <c r="G16" i="3"/>
  <c r="G24" i="3"/>
  <c r="G17" i="3"/>
  <c r="G15" i="3"/>
  <c r="G19" i="3"/>
  <c r="G25" i="3"/>
  <c r="I22" i="3"/>
  <c r="I30" i="3" s="1"/>
  <c r="G22" i="3" l="1"/>
  <c r="G30" i="3" s="1"/>
  <c r="S16" i="2" l="1"/>
  <c r="Q16" i="2"/>
  <c r="O16" i="2"/>
  <c r="N16" i="2"/>
  <c r="M16" i="2"/>
  <c r="L16" i="2"/>
  <c r="S15" i="2"/>
  <c r="R15" i="2"/>
  <c r="Q15" i="2"/>
  <c r="P15" i="2"/>
  <c r="O15" i="2"/>
  <c r="N15" i="2"/>
  <c r="M15" i="2"/>
  <c r="L15" i="2"/>
  <c r="T14" i="2"/>
  <c r="T13" i="2"/>
  <c r="T12" i="2"/>
  <c r="T11" i="2"/>
  <c r="T10" i="2"/>
  <c r="T9" i="2"/>
  <c r="T8" i="2"/>
  <c r="T7" i="2"/>
  <c r="T15" i="2" l="1"/>
  <c r="T16" i="2"/>
  <c r="R68" i="1" l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Q41" i="1"/>
  <c r="O41" i="1"/>
  <c r="L41" i="1"/>
  <c r="K41" i="1"/>
  <c r="J41" i="1"/>
  <c r="I41" i="1"/>
  <c r="Q40" i="1"/>
  <c r="O40" i="1"/>
  <c r="L40" i="1"/>
  <c r="K40" i="1"/>
  <c r="J40" i="1"/>
  <c r="I40" i="1"/>
  <c r="R39" i="1"/>
  <c r="R38" i="1"/>
  <c r="R37" i="1"/>
  <c r="R36" i="1"/>
  <c r="R41" i="1" l="1"/>
  <c r="R40" i="1"/>
</calcChain>
</file>

<file path=xl/sharedStrings.xml><?xml version="1.0" encoding="utf-8"?>
<sst xmlns="http://schemas.openxmlformats.org/spreadsheetml/2006/main" count="890" uniqueCount="240">
  <si>
    <t>Aneksi 1.2 "Shpenzimet Buxhetore në Total Programi dhe Total Ministrie/Institucioni Buxhetor"</t>
  </si>
  <si>
    <t>Periudha e Raportimit  12-2025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</si>
  <si>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</si>
  <si>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</si>
  <si>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</si>
  <si>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</si>
  <si>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</si>
  <si>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</si>
  <si>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</si>
  <si>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</si>
  <si>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</si>
  <si>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</si>
  <si>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</si>
  <si>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</si>
  <si>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</si>
  <si>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</si>
  <si>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</si>
  <si>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14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</si>
  <si>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</si>
  <si>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</si>
  <si>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</si>
  <si>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</si>
  <si>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</si>
  <si>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</si>
  <si>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</si>
  <si>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</si>
  <si>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01120</t>
  </si>
  <si>
    <t>Publikimet Zyrtare</t>
  </si>
  <si>
    <t>01130</t>
  </si>
  <si>
    <t>Mjekësia Ligjore</t>
  </si>
  <si>
    <t>01160</t>
  </si>
  <si>
    <t>Sherbimet per Çeshtjet e Biresimeve</t>
  </si>
  <si>
    <t>01180</t>
  </si>
  <si>
    <t>Sherbimi i Kthimit dhe Kompensimit te Pronave</t>
  </si>
  <si>
    <t>Te ardhura jashte limiti</t>
  </si>
  <si>
    <t>03310</t>
  </si>
  <si>
    <t>Ndihma Juridike</t>
  </si>
  <si>
    <t>03350</t>
  </si>
  <si>
    <t>Sherbimi i Permbarimit Gjyqesor</t>
  </si>
  <si>
    <t>03440</t>
  </si>
  <si>
    <t>Sistemi i Burgjeve</t>
  </si>
  <si>
    <t>03490</t>
  </si>
  <si>
    <t>Sherbimi i Proves</t>
  </si>
  <si>
    <t>Total i Ministrisë/Institucionit</t>
  </si>
  <si>
    <t>Numri i punonjesve në Total</t>
  </si>
  <si>
    <t>Numri faktik</t>
  </si>
  <si>
    <t>RAPORTI 2/1  Shpenzimet e programit sipas kapitujve</t>
  </si>
  <si>
    <t>Kodi i Ministrisë</t>
  </si>
  <si>
    <t>Kodi i Programit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</si>
  <si>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</si>
  <si>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</si>
  <si>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</si>
  <si>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</si>
  <si>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</si>
  <si>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</si>
  <si>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</si>
  <si>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</si>
  <si>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</si>
  <si>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</si>
  <si>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</si>
  <si>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</si>
  <si>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</si>
  <si>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</si>
  <si>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</si>
  <si>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</si>
  <si>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</si>
  <si>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</si>
  <si>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</si>
  <si>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</si>
  <si>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</si>
  <si>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</si>
  <si>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</si>
  <si>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Transferta për Buxhetet Familiare dhe Individët</t>
  </si>
  <si>
    <t>01</t>
  </si>
  <si>
    <t>Nga Buxheti</t>
  </si>
  <si>
    <t>Fakti</t>
  </si>
  <si>
    <t>06</t>
  </si>
  <si>
    <t>ANEKSI nr. 2 Raporti mbi Ekzekutimin e Buxhetit në nivelin e Programit të Buxhetit</t>
  </si>
  <si>
    <t>në/lekë</t>
  </si>
  <si>
    <t xml:space="preserve"> Emri i Grupit</t>
  </si>
  <si>
    <t>Ministria e Drejtësisë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</si>
  <si>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</si>
  <si>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</si>
  <si>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</si>
  <si>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</si>
  <si>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</si>
  <si>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</si>
  <si>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Ndryshimi Vjetor
(Plan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</si>
  <si>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</si>
  <si>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</si>
  <si>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</si>
  <si>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</si>
  <si>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</si>
  <si>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</si>
  <si>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</si>
  <si>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</si>
  <si>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</si>
  <si>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</si>
  <si>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</si>
  <si>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</si>
  <si>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</si>
  <si>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</si>
  <si>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</si>
  <si>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</si>
  <si>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</si>
  <si>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</si>
  <si>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</si>
  <si>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Emërtimi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</si>
  <si>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</si>
  <si>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</si>
  <si>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</si>
  <si>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</si>
  <si>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</si>
  <si>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</si>
  <si>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</si>
  <si>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Nëntotali Shpenzime Korente</t>
  </si>
  <si>
    <t>Kapitale të Patrupëzuara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</si>
  <si>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</si>
  <si>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</si>
  <si>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</si>
  <si>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</si>
  <si>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</si>
  <si>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</si>
  <si>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</si>
  <si>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</si>
  <si>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</si>
  <si>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</si>
  <si>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</si>
  <si>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</si>
  <si>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</si>
  <si>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91406AA</t>
  </si>
  <si>
    <t>Raste ndihme juridike e ofruar falas</t>
  </si>
  <si>
    <t>91406AB</t>
  </si>
  <si>
    <t>Raste ndihme juridike ofruar per Grate ne nevoje</t>
  </si>
  <si>
    <t>Totali Shpenzime për Investime</t>
  </si>
  <si>
    <t>18AR501</t>
  </si>
  <si>
    <t>Pajisje elektronike dhe zyre</t>
  </si>
  <si>
    <t>18AR502</t>
  </si>
  <si>
    <t>Paisje zyre te blera</t>
  </si>
  <si>
    <t>Total Shpenzime nga të ardhurat jashtë limitit (Kap 06)</t>
  </si>
  <si>
    <t>Shpenzime korente nga të ardhurat jashtë limitit (Kap 06)</t>
  </si>
  <si>
    <t>Aneksi 3.1 Raporti i performancës së produkteve të programit sipas artikujve</t>
  </si>
  <si>
    <t>Kodi I Produktit</t>
  </si>
  <si>
    <t>Emërtimi i Produktit</t>
  </si>
  <si>
    <t>Sasia</t>
  </si>
  <si>
    <t>Shpenzime
Kapitale të Patrupëzuara</t>
  </si>
  <si>
    <t>Shpenzime
Kapitale të Trupëzuara</t>
  </si>
  <si>
    <t>Kontrib.e 
Sigurimeve Shoqërore</t>
  </si>
  <si>
    <t>Mallra dhe
Shërbime</t>
  </si>
  <si>
    <t>Të Tjera
Transfer.Korrente Brendshme</t>
  </si>
  <si>
    <t>Transfer.
Korrente të Huaja</t>
  </si>
  <si>
    <t>Transferta për Buxhetet Familjare dhe Individët</t>
  </si>
  <si>
    <t>Totali i shpenzime buxhetore</t>
  </si>
  <si>
    <t>Totali i shpenzimeve nga të Ardhura jashte limiti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</si>
  <si>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</si>
  <si>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</si>
  <si>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</si>
  <si>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</si>
  <si>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</si>
  <si>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</si>
  <si>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</si>
  <si>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</si>
  <si>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</si>
  <si>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</si>
  <si>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</si>
  <si>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</si>
  <si>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</si>
  <si>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</si>
  <si>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</si>
  <si>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</si>
  <si>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</si>
  <si>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</si>
  <si>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</si>
  <si>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</si>
  <si>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nr.3 Raporti i performancës së produkteve të programit</t>
  </si>
  <si>
    <t>Kodi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</si>
  <si>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</si>
  <si>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</si>
  <si>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</si>
  <si>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</si>
  <si>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</si>
  <si>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</si>
  <si>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</si>
  <si>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</si>
  <si>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</si>
  <si>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</si>
  <si>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</si>
  <si>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</si>
  <si>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</si>
  <si>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</si>
  <si>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</si>
  <si>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</si>
  <si>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</si>
  <si>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</si>
  <si>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</si>
  <si>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</si>
  <si>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</si>
  <si>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</si>
  <si>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</si>
  <si>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</si>
  <si>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</si>
  <si>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</si>
  <si>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aktesh</t>
  </si>
  <si>
    <t>numer</t>
  </si>
  <si>
    <t>T</t>
  </si>
  <si>
    <t>Produktet e realizuara nga përdorimi i të ardhurave jashtë limitit (Nga kapitulli 06)</t>
  </si>
  <si>
    <t>ANEKSI nr.4 Raporti i realizimit të treguesve të performances së programit</t>
  </si>
  <si>
    <t>Emri i Grupit</t>
  </si>
  <si>
    <t>Kodi i Grupit</t>
  </si>
  <si>
    <t>Emri i Programit</t>
  </si>
  <si>
    <t>Qëllimi i politikës së  programit</t>
  </si>
  <si>
    <t>Ofrimi i ndihmës juridike falas për individët që plotësojnë kushtet. Zbatimin dhe  monitorimin e cilesisë së dhenies së ndihmës juridike, në perputhje me legjislacionin në fuqi.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</si>
  <si>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</si>
  <si>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</si>
  <si>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</si>
  <si>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</si>
  <si>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</si>
  <si>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</si>
  <si>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</si>
  <si>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Buxheti Vjetor 
Plan Fillestar 
Viti 2025</t>
  </si>
  <si>
    <t>Buxheti Vjetor 
Plan i Rishikuar 
Viti 2025</t>
  </si>
  <si>
    <t>Fakti 
i 
Periudhës/progresive</t>
  </si>
  <si>
    <t>Ndryshimi 
(Plan - Fakt)</t>
  </si>
  <si>
    <t>% e realizimit</t>
  </si>
  <si>
    <t>Individë që plotësojnë kushtet për dhënien e ndihmës juridike</t>
  </si>
  <si>
    <t>% e punonjesve te trajnuar kundrejt totalit te punonjesve te programit;</t>
  </si>
  <si>
    <t>Objektivat e politikës së programit</t>
  </si>
  <si>
    <t xml:space="preserve">Objektivi </t>
  </si>
  <si>
    <t>Dhenia e ndihmes juridike paresore dhe dytesore per individet qe plotesojne kushtet, ne zbatim te ligjit per Ndihmen Juridike Falas.</t>
  </si>
  <si>
    <t>% e aplikantëve përfitues të ndihmës ligjore falas (parësore dhe dytësore) ndaj totalit të aplikantëve</t>
  </si>
  <si>
    <t>Gra dhe vajza përfituese të ndihmës juridike falas</t>
  </si>
  <si>
    <t>Po</t>
  </si>
  <si>
    <t>Produktet</t>
  </si>
  <si>
    <t>Kodi i treguesit</t>
  </si>
  <si>
    <t>Emërtimi i treguesit</t>
  </si>
  <si>
    <t xml:space="preserve">lekë </t>
  </si>
  <si>
    <t>Raste ndihme juridike ofruar për gratë dhe vajzat në nevojë</t>
  </si>
  <si>
    <t xml:space="preserve">Blerje pajisje elektronike </t>
  </si>
  <si>
    <t xml:space="preserve">Blerje pajisje zyre </t>
  </si>
  <si>
    <t>N\numer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</si>
</sst>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"/>
    <numFmt numFmtId="165" formatCode="0.0%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rgb="FF050505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50505"/>
      <name val="Times New Roman"/>
      <family val="1"/>
    </font>
    <font>
      <sz val="12"/>
      <color rgb="FF000000"/>
      <name val="Times New Roman"/>
      <family val="1"/>
    </font>
    <font>
      <b/>
      <sz val="12"/>
      <color rgb="FF080808"/>
      <name val="Times New Roman"/>
      <family val="1"/>
    </font>
    <font>
      <sz val="12"/>
      <color rgb="FF080808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0070C0"/>
      <name val="Times New Roman"/>
      <family val="1"/>
    </font>
    <font>
      <b/>
      <i/>
      <sz val="12"/>
      <color rgb="FF002060"/>
      <name val="Times New Roman"/>
      <family val="1"/>
    </font>
    <font>
      <sz val="12"/>
      <color rgb="FF002060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</fills>
  <borders count="73"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Alignment="1" applyProtection="1">
      <alignment wrapText="1"/>
      <protection locked="0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/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9" fontId="6" fillId="0" borderId="5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Fill="1" applyBorder="1" applyAlignment="1" applyProtection="1">
      <alignment horizontal="right" vertical="center"/>
    </xf>
    <xf numFmtId="9" fontId="6" fillId="0" borderId="5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9" fillId="2" borderId="13" xfId="0" applyNumberFormat="1" applyFont="1" applyFill="1" applyBorder="1" applyAlignment="1" applyProtection="1">
      <alignment horizontal="left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left" vertical="center"/>
    </xf>
    <xf numFmtId="0" fontId="9" fillId="2" borderId="15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left" vertical="center"/>
    </xf>
    <xf numFmtId="0" fontId="9" fillId="2" borderId="17" xfId="0" applyNumberFormat="1" applyFont="1" applyFill="1" applyBorder="1" applyAlignment="1" applyProtection="1">
      <alignment horizontal="center" vertical="center"/>
    </xf>
    <xf numFmtId="0" fontId="9" fillId="2" borderId="18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right" vertical="center"/>
    </xf>
    <xf numFmtId="164" fontId="9" fillId="2" borderId="20" xfId="0" applyNumberFormat="1" applyFont="1" applyFill="1" applyBorder="1" applyAlignment="1" applyProtection="1">
      <alignment horizontal="left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22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horizontal="center" vertical="center"/>
    </xf>
    <xf numFmtId="0" fontId="9" fillId="2" borderId="28" xfId="0" applyNumberFormat="1" applyFont="1" applyFill="1" applyBorder="1" applyAlignment="1" applyProtection="1">
      <alignment horizontal="center" vertical="center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left" vertical="center"/>
    </xf>
    <xf numFmtId="4" fontId="6" fillId="3" borderId="5" xfId="0" applyNumberFormat="1" applyFont="1" applyFill="1" applyBorder="1" applyAlignment="1" applyProtection="1">
      <alignment horizontal="right" vertical="center"/>
    </xf>
    <xf numFmtId="3" fontId="6" fillId="3" borderId="5" xfId="0" applyNumberFormat="1" applyFont="1" applyFill="1" applyBorder="1" applyAlignment="1" applyProtection="1">
      <alignment horizontal="right" vertical="center"/>
    </xf>
    <xf numFmtId="9" fontId="6" fillId="3" borderId="5" xfId="1" applyFont="1" applyFill="1" applyBorder="1" applyAlignment="1" applyProtection="1">
      <alignment horizontal="right" vertical="center"/>
    </xf>
    <xf numFmtId="9" fontId="6" fillId="3" borderId="6" xfId="1" applyFont="1" applyFill="1" applyBorder="1" applyAlignment="1" applyProtection="1">
      <alignment horizontal="right" vertical="center"/>
    </xf>
    <xf numFmtId="3" fontId="2" fillId="0" borderId="0" xfId="0" applyNumberFormat="1" applyFont="1"/>
    <xf numFmtId="10" fontId="6" fillId="3" borderId="5" xfId="1" applyNumberFormat="1" applyFont="1" applyFill="1" applyBorder="1" applyAlignment="1" applyProtection="1">
      <alignment horizontal="right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left" vertical="center"/>
    </xf>
    <xf numFmtId="4" fontId="4" fillId="3" borderId="5" xfId="0" applyNumberFormat="1" applyFont="1" applyFill="1" applyBorder="1" applyAlignment="1" applyProtection="1">
      <alignment horizontal="right" vertical="center"/>
    </xf>
    <xf numFmtId="3" fontId="4" fillId="3" borderId="5" xfId="0" applyNumberFormat="1" applyFont="1" applyFill="1" applyBorder="1" applyAlignment="1" applyProtection="1">
      <alignment horizontal="right" vertical="center"/>
    </xf>
    <xf numFmtId="9" fontId="4" fillId="3" borderId="5" xfId="1" applyFont="1" applyFill="1" applyBorder="1" applyAlignment="1" applyProtection="1">
      <alignment horizontal="right" vertical="center"/>
    </xf>
    <xf numFmtId="165" fontId="4" fillId="3" borderId="5" xfId="1" applyNumberFormat="1" applyFont="1" applyFill="1" applyBorder="1" applyAlignment="1" applyProtection="1">
      <alignment horizontal="right" vertical="center"/>
    </xf>
    <xf numFmtId="9" fontId="4" fillId="3" borderId="6" xfId="1" applyFont="1" applyFill="1" applyBorder="1" applyAlignment="1" applyProtection="1">
      <alignment horizontal="right" vertical="center"/>
    </xf>
    <xf numFmtId="165" fontId="6" fillId="3" borderId="5" xfId="1" applyNumberFormat="1" applyFont="1" applyFill="1" applyBorder="1" applyAlignment="1" applyProtection="1">
      <alignment horizontal="right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left" vertical="center"/>
    </xf>
    <xf numFmtId="4" fontId="9" fillId="3" borderId="5" xfId="0" applyNumberFormat="1" applyFont="1" applyFill="1" applyBorder="1" applyAlignment="1" applyProtection="1">
      <alignment horizontal="right" vertical="center"/>
    </xf>
    <xf numFmtId="3" fontId="9" fillId="3" borderId="5" xfId="0" applyNumberFormat="1" applyFont="1" applyFill="1" applyBorder="1" applyAlignment="1" applyProtection="1">
      <alignment horizontal="right" vertical="center"/>
    </xf>
    <xf numFmtId="9" fontId="9" fillId="3" borderId="5" xfId="1" applyFont="1" applyFill="1" applyBorder="1" applyAlignment="1" applyProtection="1">
      <alignment horizontal="right" vertical="center"/>
    </xf>
    <xf numFmtId="165" fontId="9" fillId="3" borderId="5" xfId="1" applyNumberFormat="1" applyFont="1" applyFill="1" applyBorder="1" applyAlignment="1" applyProtection="1">
      <alignment horizontal="right" vertical="center"/>
    </xf>
    <xf numFmtId="3" fontId="4" fillId="3" borderId="6" xfId="0" applyNumberFormat="1" applyFont="1" applyFill="1" applyBorder="1" applyAlignment="1" applyProtection="1">
      <alignment horizontal="right" vertical="center"/>
    </xf>
    <xf numFmtId="3" fontId="9" fillId="3" borderId="6" xfId="0" applyNumberFormat="1" applyFont="1" applyFill="1" applyBorder="1" applyAlignment="1" applyProtection="1">
      <alignment horizontal="right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6" fillId="3" borderId="5" xfId="0" applyNumberFormat="1" applyFont="1" applyFill="1" applyBorder="1" applyAlignment="1" applyProtection="1">
      <alignment horizontal="left" vertical="center" wrapText="1"/>
    </xf>
    <xf numFmtId="3" fontId="6" fillId="3" borderId="6" xfId="0" applyNumberFormat="1" applyFont="1" applyFill="1" applyBorder="1" applyAlignment="1" applyProtection="1">
      <alignment horizontal="right" vertical="center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4" fontId="10" fillId="3" borderId="5" xfId="0" applyNumberFormat="1" applyFont="1" applyFill="1" applyBorder="1" applyAlignment="1" applyProtection="1">
      <alignment horizontal="right" vertical="center"/>
    </xf>
    <xf numFmtId="3" fontId="10" fillId="3" borderId="5" xfId="0" applyNumberFormat="1" applyFont="1" applyFill="1" applyBorder="1" applyAlignment="1" applyProtection="1">
      <alignment horizontal="right" vertical="center"/>
    </xf>
    <xf numFmtId="9" fontId="10" fillId="3" borderId="5" xfId="1" applyFont="1" applyFill="1" applyBorder="1" applyAlignment="1" applyProtection="1">
      <alignment horizontal="right" vertical="center"/>
    </xf>
    <xf numFmtId="0" fontId="6" fillId="0" borderId="42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right" vertical="center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43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3" borderId="45" xfId="0" applyNumberFormat="1" applyFont="1" applyFill="1" applyBorder="1" applyAlignment="1" applyProtection="1">
      <alignment horizontal="left" vertical="center" wrapText="1"/>
    </xf>
    <xf numFmtId="0" fontId="11" fillId="3" borderId="45" xfId="0" applyNumberFormat="1" applyFont="1" applyFill="1" applyBorder="1" applyAlignment="1" applyProtection="1">
      <alignment horizontal="left" vertical="center" wrapText="1"/>
    </xf>
    <xf numFmtId="3" fontId="6" fillId="3" borderId="45" xfId="0" applyNumberFormat="1" applyFont="1" applyFill="1" applyBorder="1" applyAlignment="1" applyProtection="1">
      <alignment horizontal="right" vertical="center"/>
    </xf>
    <xf numFmtId="0" fontId="6" fillId="3" borderId="46" xfId="0" applyNumberFormat="1" applyFont="1" applyFill="1" applyBorder="1" applyAlignment="1" applyProtection="1">
      <alignment horizontal="right" vertical="center"/>
    </xf>
    <xf numFmtId="3" fontId="6" fillId="3" borderId="46" xfId="0" applyNumberFormat="1" applyFont="1" applyFill="1" applyBorder="1" applyAlignment="1" applyProtection="1">
      <alignment horizontal="right" vertical="center"/>
    </xf>
    <xf numFmtId="0" fontId="12" fillId="4" borderId="45" xfId="0" applyNumberFormat="1" applyFont="1" applyFill="1" applyBorder="1" applyAlignment="1" applyProtection="1">
      <alignment horizontal="left" vertical="center" wrapText="1"/>
    </xf>
    <xf numFmtId="0" fontId="11" fillId="4" borderId="45" xfId="0" applyNumberFormat="1" applyFont="1" applyFill="1" applyBorder="1" applyAlignment="1" applyProtection="1">
      <alignment horizontal="left" vertical="center" wrapText="1"/>
    </xf>
    <xf numFmtId="3" fontId="12" fillId="4" borderId="45" xfId="0" applyNumberFormat="1" applyFont="1" applyFill="1" applyBorder="1" applyAlignment="1" applyProtection="1">
      <alignment horizontal="right" vertical="center"/>
    </xf>
    <xf numFmtId="3" fontId="12" fillId="4" borderId="46" xfId="0" applyNumberFormat="1" applyFont="1" applyFill="1" applyBorder="1" applyAlignment="1" applyProtection="1">
      <alignment horizontal="right" vertical="center"/>
    </xf>
    <xf numFmtId="0" fontId="9" fillId="4" borderId="45" xfId="0" applyNumberFormat="1" applyFont="1" applyFill="1" applyBorder="1" applyAlignment="1" applyProtection="1">
      <alignment horizontal="left" vertical="center" wrapText="1"/>
    </xf>
    <xf numFmtId="0" fontId="6" fillId="4" borderId="45" xfId="0" applyNumberFormat="1" applyFont="1" applyFill="1" applyBorder="1" applyAlignment="1" applyProtection="1">
      <alignment horizontal="left" vertical="center" wrapText="1"/>
    </xf>
    <xf numFmtId="3" fontId="9" fillId="4" borderId="45" xfId="0" applyNumberFormat="1" applyFont="1" applyFill="1" applyBorder="1" applyAlignment="1" applyProtection="1">
      <alignment horizontal="right" vertical="center"/>
    </xf>
    <xf numFmtId="0" fontId="9" fillId="2" borderId="13" xfId="0" applyNumberFormat="1" applyFont="1" applyFill="1" applyBorder="1" applyAlignment="1" applyProtection="1">
      <alignment horizontal="left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left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17" xfId="0" applyNumberFormat="1" applyFont="1" applyFill="1" applyBorder="1" applyAlignment="1" applyProtection="1">
      <alignment horizontal="center" vertical="center" wrapText="1"/>
    </xf>
    <xf numFmtId="0" fontId="9" fillId="2" borderId="47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48" xfId="0" applyNumberFormat="1" applyFont="1" applyFill="1" applyBorder="1" applyAlignment="1" applyProtection="1">
      <alignment horizontal="center" vertical="center" wrapText="1"/>
    </xf>
    <xf numFmtId="0" fontId="9" fillId="2" borderId="49" xfId="0" applyNumberFormat="1" applyFont="1" applyFill="1" applyBorder="1" applyAlignment="1" applyProtection="1">
      <alignment horizontal="center" vertical="center"/>
    </xf>
    <xf numFmtId="0" fontId="9" fillId="2" borderId="50" xfId="0" applyNumberFormat="1" applyFont="1" applyFill="1" applyBorder="1" applyAlignment="1" applyProtection="1">
      <alignment horizontal="center" vertical="center" wrapText="1"/>
    </xf>
    <xf numFmtId="0" fontId="9" fillId="2" borderId="51" xfId="0" applyNumberFormat="1" applyFont="1" applyFill="1" applyBorder="1" applyAlignment="1" applyProtection="1">
      <alignment horizontal="center" vertical="center" wrapText="1"/>
    </xf>
    <xf numFmtId="0" fontId="9" fillId="2" borderId="52" xfId="0" applyNumberFormat="1" applyFont="1" applyFill="1" applyBorder="1" applyAlignment="1" applyProtection="1">
      <alignment horizontal="center" vertical="center" wrapText="1"/>
    </xf>
    <xf numFmtId="0" fontId="9" fillId="2" borderId="18" xfId="0" applyNumberFormat="1" applyFont="1" applyFill="1" applyBorder="1" applyAlignment="1" applyProtection="1">
      <alignment horizontal="center" vertical="center"/>
    </xf>
    <xf numFmtId="0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53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right" vertical="center" wrapText="1"/>
    </xf>
    <xf numFmtId="3" fontId="6" fillId="3" borderId="5" xfId="0" applyNumberFormat="1" applyFont="1" applyFill="1" applyBorder="1" applyAlignment="1" applyProtection="1">
      <alignment horizontal="right" vertical="center" wrapText="1"/>
    </xf>
    <xf numFmtId="0" fontId="6" fillId="3" borderId="6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top"/>
    </xf>
    <xf numFmtId="0" fontId="9" fillId="2" borderId="54" xfId="0" applyNumberFormat="1" applyFont="1" applyFill="1" applyBorder="1" applyAlignment="1" applyProtection="1">
      <alignment horizontal="center" vertical="center" wrapText="1"/>
    </xf>
    <xf numFmtId="0" fontId="9" fillId="2" borderId="55" xfId="0" applyNumberFormat="1" applyFont="1" applyFill="1" applyBorder="1" applyAlignment="1" applyProtection="1">
      <alignment horizontal="center" vertical="center" wrapText="1"/>
    </xf>
    <xf numFmtId="0" fontId="9" fillId="2" borderId="55" xfId="0" applyNumberFormat="1" applyFont="1" applyFill="1" applyBorder="1" applyAlignment="1" applyProtection="1">
      <alignment horizontal="center" vertical="center"/>
    </xf>
    <xf numFmtId="0" fontId="9" fillId="2" borderId="56" xfId="0" applyNumberFormat="1" applyFont="1" applyFill="1" applyBorder="1" applyAlignment="1" applyProtection="1">
      <alignment horizontal="center" vertical="center"/>
    </xf>
    <xf numFmtId="0" fontId="9" fillId="2" borderId="57" xfId="0" applyNumberFormat="1" applyFont="1" applyFill="1" applyBorder="1" applyAlignment="1" applyProtection="1">
      <alignment horizontal="center" vertical="center" wrapText="1"/>
    </xf>
    <xf numFmtId="0" fontId="9" fillId="2" borderId="58" xfId="0" applyNumberFormat="1" applyFont="1" applyFill="1" applyBorder="1" applyAlignment="1" applyProtection="1">
      <alignment horizontal="center" vertical="center" wrapText="1"/>
    </xf>
    <xf numFmtId="0" fontId="9" fillId="2" borderId="58" xfId="0" applyNumberFormat="1" applyFont="1" applyFill="1" applyBorder="1" applyAlignment="1" applyProtection="1">
      <alignment horizontal="center" vertical="center"/>
    </xf>
    <xf numFmtId="0" fontId="9" fillId="2" borderId="59" xfId="0" applyNumberFormat="1" applyFont="1" applyFill="1" applyBorder="1" applyAlignment="1" applyProtection="1">
      <alignment horizontal="center" vertical="center"/>
    </xf>
    <xf numFmtId="0" fontId="4" fillId="0" borderId="60" xfId="0" applyNumberFormat="1" applyFont="1" applyFill="1" applyBorder="1" applyAlignment="1" applyProtection="1">
      <alignment horizontal="center" vertical="center" wrapText="1"/>
    </xf>
    <xf numFmtId="0" fontId="6" fillId="0" borderId="61" xfId="0" applyNumberFormat="1" applyFont="1" applyFill="1" applyBorder="1" applyAlignment="1" applyProtection="1">
      <alignment horizontal="left" vertical="center" wrapText="1"/>
    </xf>
    <xf numFmtId="0" fontId="4" fillId="0" borderId="62" xfId="0" applyNumberFormat="1" applyFont="1" applyFill="1" applyBorder="1" applyAlignment="1" applyProtection="1">
      <alignment horizontal="center" vertical="center"/>
    </xf>
    <xf numFmtId="0" fontId="4" fillId="0" borderId="63" xfId="0" applyNumberFormat="1" applyFont="1" applyFill="1" applyBorder="1" applyAlignment="1" applyProtection="1">
      <alignment horizontal="center" vertical="center"/>
    </xf>
    <xf numFmtId="0" fontId="4" fillId="0" borderId="6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5" xfId="0" applyNumberFormat="1" applyFont="1" applyFill="1" applyBorder="1" applyAlignment="1" applyProtection="1">
      <alignment horizontal="center" vertical="center" wrapText="1"/>
    </xf>
    <xf numFmtId="0" fontId="4" fillId="0" borderId="63" xfId="0" applyNumberFormat="1" applyFont="1" applyFill="1" applyBorder="1" applyAlignment="1" applyProtection="1">
      <alignment horizontal="center" vertical="center"/>
    </xf>
    <xf numFmtId="0" fontId="13" fillId="0" borderId="66" xfId="0" applyNumberFormat="1" applyFont="1" applyFill="1" applyBorder="1" applyAlignment="1" applyProtection="1">
      <alignment horizontal="center" vertical="center"/>
    </xf>
    <xf numFmtId="0" fontId="6" fillId="3" borderId="67" xfId="0" applyNumberFormat="1" applyFont="1" applyFill="1" applyBorder="1" applyAlignment="1" applyProtection="1">
      <alignment horizontal="left" vertical="center" wrapText="1"/>
    </xf>
    <xf numFmtId="0" fontId="6" fillId="3" borderId="68" xfId="0" applyNumberFormat="1" applyFont="1" applyFill="1" applyBorder="1" applyAlignment="1" applyProtection="1">
      <alignment horizontal="center" vertical="center"/>
    </xf>
    <xf numFmtId="0" fontId="6" fillId="3" borderId="69" xfId="0" applyNumberFormat="1" applyFont="1" applyFill="1" applyBorder="1" applyAlignment="1" applyProtection="1">
      <alignment horizontal="right" vertical="center" wrapText="1"/>
    </xf>
    <xf numFmtId="0" fontId="6" fillId="3" borderId="68" xfId="0" applyNumberFormat="1" applyFont="1" applyFill="1" applyBorder="1" applyAlignment="1" applyProtection="1">
      <alignment horizontal="right" vertical="center" wrapText="1"/>
    </xf>
    <xf numFmtId="0" fontId="6" fillId="3" borderId="68" xfId="1" applyNumberFormat="1" applyFont="1" applyFill="1" applyBorder="1" applyAlignment="1" applyProtection="1">
      <alignment horizontal="right" vertical="center"/>
    </xf>
    <xf numFmtId="0" fontId="6" fillId="3" borderId="68" xfId="0" applyNumberFormat="1" applyFont="1" applyFill="1" applyBorder="1" applyAlignment="1" applyProtection="1">
      <alignment horizontal="right" vertical="center"/>
    </xf>
    <xf numFmtId="0" fontId="6" fillId="3" borderId="70" xfId="0" applyNumberFormat="1" applyFont="1" applyFill="1" applyBorder="1" applyAlignment="1" applyProtection="1">
      <alignment horizontal="right" vertical="center"/>
    </xf>
    <xf numFmtId="9" fontId="6" fillId="3" borderId="68" xfId="1" applyFont="1" applyFill="1" applyBorder="1" applyAlignment="1" applyProtection="1">
      <alignment horizontal="right" vertical="center"/>
    </xf>
    <xf numFmtId="9" fontId="6" fillId="3" borderId="68" xfId="0" applyNumberFormat="1" applyFont="1" applyFill="1" applyBorder="1" applyAlignment="1" applyProtection="1">
      <alignment horizontal="right" vertical="center"/>
    </xf>
    <xf numFmtId="0" fontId="8" fillId="0" borderId="71" xfId="0" applyNumberFormat="1" applyFont="1" applyFill="1" applyBorder="1" applyAlignment="1" applyProtection="1">
      <alignment horizontal="left" vertical="center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7" fillId="0" borderId="62" xfId="0" applyNumberFormat="1" applyFont="1" applyFill="1" applyBorder="1" applyAlignment="1" applyProtection="1">
      <alignment horizontal="center" vertical="center"/>
    </xf>
    <xf numFmtId="0" fontId="4" fillId="0" borderId="63" xfId="0" applyNumberFormat="1" applyFont="1" applyFill="1" applyBorder="1" applyAlignment="1" applyProtection="1">
      <alignment horizontal="left" vertical="center"/>
    </xf>
    <xf numFmtId="0" fontId="6" fillId="0" borderId="67" xfId="0" applyNumberFormat="1" applyFont="1" applyFill="1" applyBorder="1" applyAlignment="1" applyProtection="1">
      <alignment horizontal="left" vertical="center" wrapText="1"/>
    </xf>
    <xf numFmtId="0" fontId="6" fillId="0" borderId="68" xfId="0" applyNumberFormat="1" applyFont="1" applyFill="1" applyBorder="1" applyAlignment="1" applyProtection="1">
      <alignment horizontal="center" vertical="center"/>
    </xf>
    <xf numFmtId="0" fontId="6" fillId="0" borderId="68" xfId="0" applyNumberFormat="1" applyFont="1" applyFill="1" applyBorder="1" applyAlignment="1" applyProtection="1">
      <alignment horizontal="left" vertical="center"/>
    </xf>
    <xf numFmtId="3" fontId="6" fillId="0" borderId="68" xfId="0" applyNumberFormat="1" applyFont="1" applyFill="1" applyBorder="1" applyAlignment="1" applyProtection="1">
      <alignment horizontal="right" vertical="center" wrapText="1"/>
    </xf>
    <xf numFmtId="0" fontId="6" fillId="0" borderId="68" xfId="0" applyNumberFormat="1" applyFont="1" applyFill="1" applyBorder="1" applyAlignment="1" applyProtection="1">
      <alignment horizontal="right" vertical="center"/>
    </xf>
    <xf numFmtId="9" fontId="6" fillId="0" borderId="70" xfId="1" applyFont="1" applyFill="1" applyBorder="1" applyAlignment="1" applyProtection="1">
      <alignment horizontal="right" vertical="center"/>
    </xf>
    <xf numFmtId="3" fontId="6" fillId="0" borderId="68" xfId="0" applyNumberFormat="1" applyFont="1" applyFill="1" applyBorder="1" applyAlignment="1" applyProtection="1">
      <alignment horizontal="right" vertical="center"/>
    </xf>
    <xf numFmtId="9" fontId="2" fillId="0" borderId="0" xfId="1" applyFont="1"/>
    <xf numFmtId="0" fontId="6" fillId="0" borderId="72" xfId="0" applyNumberFormat="1" applyFont="1" applyFill="1" applyBorder="1" applyAlignment="1" applyProtection="1">
      <alignment horizontal="left" vertical="top"/>
    </xf>
    <xf numFmtId="0" fontId="6" fillId="3" borderId="0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workbookViewId="0">
      <selection activeCell="F74" sqref="F74"/>
    </sheetView>
  </sheetViews>
  <sheetFormatPr defaultRowHeight="15.75" x14ac:dyDescent="0.25"/>
  <cols>
    <col min="1" max="1" width="3.28515625" style="3" customWidth="1"/>
    <col min="2" max="2" width="0.140625" style="3" customWidth="1"/>
    <col min="3" max="3" width="9" style="3" customWidth="1"/>
    <col min="4" max="4" width="9.140625" style="3" customWidth="1"/>
    <col min="5" max="5" width="30.7109375" style="3" customWidth="1"/>
    <col min="6" max="6" width="11.85546875" style="3" customWidth="1"/>
    <col min="7" max="7" width="16.85546875" style="3" customWidth="1"/>
    <col min="8" max="8" width="9.140625" style="3" customWidth="1"/>
    <col min="9" max="10" width="13.7109375" style="3" customWidth="1"/>
    <col min="11" max="11" width="13.140625" style="3" customWidth="1"/>
    <col min="12" max="12" width="13.85546875" style="3" customWidth="1"/>
    <col min="13" max="13" width="10" style="3" customWidth="1"/>
    <col min="14" max="14" width="0.140625" style="3" hidden="1" customWidth="1"/>
    <col min="15" max="15" width="12.42578125" style="3" customWidth="1"/>
    <col min="16" max="16" width="11.85546875" style="3" customWidth="1"/>
    <col min="17" max="17" width="11.5703125" style="3" customWidth="1"/>
    <col min="18" max="18" width="16.140625" style="3" customWidth="1"/>
    <col min="19" max="16384" width="9.140625" style="3"/>
  </cols>
  <sheetData>
    <row r="1" spans="1:18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6.5" thickBot="1" x14ac:dyDescent="0.3">
      <c r="A3" s="1"/>
      <c r="B3" s="1"/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48.75" thickTop="1" thickBot="1" x14ac:dyDescent="0.3">
      <c r="A4" s="6"/>
      <c r="B4" s="6"/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10" t="s">
        <v>12</v>
      </c>
      <c r="N4" s="10"/>
      <c r="O4" s="9" t="s">
        <v>13</v>
      </c>
      <c r="P4" s="9" t="s">
        <v>14</v>
      </c>
      <c r="Q4" s="9" t="s">
        <v>15</v>
      </c>
      <c r="R4" s="11" t="s">
        <v>16</v>
      </c>
    </row>
    <row r="5" spans="1:18" hidden="1" x14ac:dyDescent="0.25">
      <c r="A5" s="1"/>
      <c r="B5" s="1"/>
      <c r="C5" s="12" t="s">
        <v>17</v>
      </c>
      <c r="D5" s="13" t="s">
        <v>18</v>
      </c>
      <c r="E5" s="13" t="s">
        <v>19</v>
      </c>
      <c r="F5" s="13">
        <v>2024</v>
      </c>
      <c r="G5" s="14" t="s">
        <v>20</v>
      </c>
      <c r="H5" s="15"/>
      <c r="I5" s="15"/>
      <c r="J5" s="15"/>
      <c r="K5" s="15"/>
      <c r="L5" s="15"/>
      <c r="M5" s="16"/>
      <c r="N5" s="16"/>
      <c r="O5" s="15"/>
      <c r="P5" s="15"/>
      <c r="Q5" s="15"/>
      <c r="R5" s="17"/>
    </row>
    <row r="6" spans="1:18" hidden="1" x14ac:dyDescent="0.25">
      <c r="A6" s="1"/>
      <c r="B6" s="1"/>
      <c r="C6" s="12" t="s">
        <v>17</v>
      </c>
      <c r="D6" s="13" t="s">
        <v>18</v>
      </c>
      <c r="E6" s="13" t="s">
        <v>19</v>
      </c>
      <c r="F6" s="13">
        <v>2024</v>
      </c>
      <c r="G6" s="14" t="s">
        <v>21</v>
      </c>
      <c r="H6" s="15"/>
      <c r="I6" s="15"/>
      <c r="J6" s="15"/>
      <c r="K6" s="15"/>
      <c r="L6" s="15"/>
      <c r="M6" s="16"/>
      <c r="N6" s="16"/>
      <c r="O6" s="15"/>
      <c r="P6" s="15"/>
      <c r="Q6" s="15"/>
      <c r="R6" s="17"/>
    </row>
    <row r="7" spans="1:18" hidden="1" x14ac:dyDescent="0.25">
      <c r="A7" s="1"/>
      <c r="B7" s="1"/>
      <c r="C7" s="12" t="s">
        <v>17</v>
      </c>
      <c r="D7" s="13" t="s">
        <v>18</v>
      </c>
      <c r="E7" s="13" t="s">
        <v>19</v>
      </c>
      <c r="F7" s="13">
        <v>2024</v>
      </c>
      <c r="G7" s="14" t="s">
        <v>22</v>
      </c>
      <c r="H7" s="15"/>
      <c r="I7" s="15"/>
      <c r="J7" s="15"/>
      <c r="K7" s="15"/>
      <c r="L7" s="15"/>
      <c r="M7" s="16"/>
      <c r="N7" s="16"/>
      <c r="O7" s="15"/>
      <c r="P7" s="15"/>
      <c r="Q7" s="15"/>
      <c r="R7" s="17"/>
    </row>
    <row r="8" spans="1:18" hidden="1" x14ac:dyDescent="0.25">
      <c r="A8" s="1"/>
      <c r="B8" s="1"/>
      <c r="C8" s="12" t="s">
        <v>17</v>
      </c>
      <c r="D8" s="13" t="s">
        <v>18</v>
      </c>
      <c r="E8" s="13" t="s">
        <v>19</v>
      </c>
      <c r="F8" s="13">
        <v>2024</v>
      </c>
      <c r="G8" s="14" t="s">
        <v>23</v>
      </c>
      <c r="H8" s="15"/>
      <c r="I8" s="15"/>
      <c r="J8" s="15"/>
      <c r="K8" s="15"/>
      <c r="L8" s="15"/>
      <c r="M8" s="16"/>
      <c r="N8" s="16"/>
      <c r="O8" s="15"/>
      <c r="P8" s="15"/>
      <c r="Q8" s="15"/>
      <c r="R8" s="17"/>
    </row>
    <row r="9" spans="1:18" hidden="1" x14ac:dyDescent="0.25">
      <c r="A9" s="1"/>
      <c r="B9" s="1"/>
      <c r="C9" s="12" t="s">
        <v>17</v>
      </c>
      <c r="D9" s="13"/>
      <c r="E9" s="13" t="s">
        <v>24</v>
      </c>
      <c r="F9" s="13">
        <v>2024</v>
      </c>
      <c r="G9" s="14"/>
      <c r="H9" s="15"/>
      <c r="I9" s="15"/>
      <c r="J9" s="15"/>
      <c r="K9" s="15"/>
      <c r="L9" s="15"/>
      <c r="M9" s="16"/>
      <c r="N9" s="16"/>
      <c r="O9" s="15"/>
      <c r="P9" s="15"/>
      <c r="Q9" s="15"/>
      <c r="R9" s="17"/>
    </row>
    <row r="10" spans="1:18" hidden="1" x14ac:dyDescent="0.25">
      <c r="A10" s="1"/>
      <c r="B10" s="1"/>
      <c r="C10" s="12" t="s">
        <v>17</v>
      </c>
      <c r="D10" s="13"/>
      <c r="E10" s="13" t="s">
        <v>25</v>
      </c>
      <c r="F10" s="13">
        <v>2024</v>
      </c>
      <c r="G10" s="14"/>
      <c r="H10" s="15"/>
      <c r="I10" s="15"/>
      <c r="J10" s="15"/>
      <c r="K10" s="15"/>
      <c r="L10" s="15"/>
      <c r="M10" s="16"/>
      <c r="N10" s="16"/>
      <c r="O10" s="15"/>
      <c r="P10" s="15"/>
      <c r="Q10" s="15"/>
      <c r="R10" s="17"/>
    </row>
    <row r="11" spans="1:18" hidden="1" x14ac:dyDescent="0.25">
      <c r="A11" s="1"/>
      <c r="B11" s="1"/>
      <c r="C11" s="12" t="s">
        <v>17</v>
      </c>
      <c r="D11" s="13" t="s">
        <v>26</v>
      </c>
      <c r="E11" s="13" t="s">
        <v>27</v>
      </c>
      <c r="F11" s="13">
        <v>2024</v>
      </c>
      <c r="G11" s="14" t="s">
        <v>20</v>
      </c>
      <c r="H11" s="15"/>
      <c r="I11" s="15"/>
      <c r="J11" s="15"/>
      <c r="K11" s="15"/>
      <c r="L11" s="15"/>
      <c r="M11" s="16"/>
      <c r="N11" s="16"/>
      <c r="O11" s="15"/>
      <c r="P11" s="15"/>
      <c r="Q11" s="15"/>
      <c r="R11" s="17"/>
    </row>
    <row r="12" spans="1:18" hidden="1" x14ac:dyDescent="0.25">
      <c r="A12" s="1"/>
      <c r="B12" s="1"/>
      <c r="C12" s="12" t="s">
        <v>17</v>
      </c>
      <c r="D12" s="13" t="s">
        <v>26</v>
      </c>
      <c r="E12" s="13" t="s">
        <v>27</v>
      </c>
      <c r="F12" s="13">
        <v>2024</v>
      </c>
      <c r="G12" s="14" t="s">
        <v>21</v>
      </c>
      <c r="H12" s="15"/>
      <c r="I12" s="15"/>
      <c r="J12" s="15"/>
      <c r="K12" s="15"/>
      <c r="L12" s="15"/>
      <c r="M12" s="16"/>
      <c r="N12" s="16"/>
      <c r="O12" s="15"/>
      <c r="P12" s="15"/>
      <c r="Q12" s="15"/>
      <c r="R12" s="17"/>
    </row>
    <row r="13" spans="1:18" hidden="1" x14ac:dyDescent="0.25">
      <c r="A13" s="1"/>
      <c r="B13" s="1"/>
      <c r="C13" s="12" t="s">
        <v>17</v>
      </c>
      <c r="D13" s="13" t="s">
        <v>26</v>
      </c>
      <c r="E13" s="13" t="s">
        <v>27</v>
      </c>
      <c r="F13" s="13">
        <v>2024</v>
      </c>
      <c r="G13" s="14" t="s">
        <v>22</v>
      </c>
      <c r="H13" s="15"/>
      <c r="I13" s="15"/>
      <c r="J13" s="15"/>
      <c r="K13" s="15"/>
      <c r="L13" s="15"/>
      <c r="M13" s="16"/>
      <c r="N13" s="16"/>
      <c r="O13" s="15"/>
      <c r="P13" s="15"/>
      <c r="Q13" s="15"/>
      <c r="R13" s="17"/>
    </row>
    <row r="14" spans="1:18" hidden="1" x14ac:dyDescent="0.25">
      <c r="A14" s="1"/>
      <c r="B14" s="1"/>
      <c r="C14" s="12" t="s">
        <v>17</v>
      </c>
      <c r="D14" s="13" t="s">
        <v>26</v>
      </c>
      <c r="E14" s="13" t="s">
        <v>27</v>
      </c>
      <c r="F14" s="13">
        <v>2024</v>
      </c>
      <c r="G14" s="14" t="s">
        <v>23</v>
      </c>
      <c r="H14" s="15"/>
      <c r="I14" s="15"/>
      <c r="J14" s="15"/>
      <c r="K14" s="15"/>
      <c r="L14" s="15"/>
      <c r="M14" s="16"/>
      <c r="N14" s="16"/>
      <c r="O14" s="15"/>
      <c r="P14" s="15"/>
      <c r="Q14" s="15"/>
      <c r="R14" s="17"/>
    </row>
    <row r="15" spans="1:18" hidden="1" x14ac:dyDescent="0.25">
      <c r="A15" s="1"/>
      <c r="B15" s="1"/>
      <c r="C15" s="12" t="s">
        <v>17</v>
      </c>
      <c r="D15" s="13"/>
      <c r="E15" s="13" t="s">
        <v>24</v>
      </c>
      <c r="F15" s="13">
        <v>2024</v>
      </c>
      <c r="G15" s="14"/>
      <c r="H15" s="15"/>
      <c r="I15" s="15"/>
      <c r="J15" s="15"/>
      <c r="K15" s="15"/>
      <c r="L15" s="15"/>
      <c r="M15" s="16"/>
      <c r="N15" s="16"/>
      <c r="O15" s="15"/>
      <c r="P15" s="15"/>
      <c r="Q15" s="15"/>
      <c r="R15" s="17"/>
    </row>
    <row r="16" spans="1:18" hidden="1" x14ac:dyDescent="0.25">
      <c r="A16" s="1"/>
      <c r="B16" s="1"/>
      <c r="C16" s="12" t="s">
        <v>17</v>
      </c>
      <c r="D16" s="13"/>
      <c r="E16" s="13" t="s">
        <v>25</v>
      </c>
      <c r="F16" s="13">
        <v>2024</v>
      </c>
      <c r="G16" s="14"/>
      <c r="H16" s="15"/>
      <c r="I16" s="15"/>
      <c r="J16" s="15"/>
      <c r="K16" s="15"/>
      <c r="L16" s="15"/>
      <c r="M16" s="16"/>
      <c r="N16" s="16"/>
      <c r="O16" s="15"/>
      <c r="P16" s="15"/>
      <c r="Q16" s="15"/>
      <c r="R16" s="17"/>
    </row>
    <row r="17" spans="1:18" hidden="1" x14ac:dyDescent="0.25">
      <c r="A17" s="1"/>
      <c r="B17" s="1"/>
      <c r="C17" s="12" t="s">
        <v>17</v>
      </c>
      <c r="D17" s="13" t="s">
        <v>28</v>
      </c>
      <c r="E17" s="13" t="s">
        <v>29</v>
      </c>
      <c r="F17" s="13">
        <v>2024</v>
      </c>
      <c r="G17" s="14" t="s">
        <v>20</v>
      </c>
      <c r="H17" s="15"/>
      <c r="I17" s="15"/>
      <c r="J17" s="15"/>
      <c r="K17" s="15"/>
      <c r="L17" s="15"/>
      <c r="M17" s="16"/>
      <c r="N17" s="16"/>
      <c r="O17" s="15"/>
      <c r="P17" s="15"/>
      <c r="Q17" s="15"/>
      <c r="R17" s="17"/>
    </row>
    <row r="18" spans="1:18" hidden="1" x14ac:dyDescent="0.25">
      <c r="A18" s="1"/>
      <c r="B18" s="1"/>
      <c r="C18" s="12" t="s">
        <v>17</v>
      </c>
      <c r="D18" s="13" t="s">
        <v>28</v>
      </c>
      <c r="E18" s="13" t="s">
        <v>29</v>
      </c>
      <c r="F18" s="13">
        <v>2024</v>
      </c>
      <c r="G18" s="14" t="s">
        <v>21</v>
      </c>
      <c r="H18" s="15"/>
      <c r="I18" s="15"/>
      <c r="J18" s="15"/>
      <c r="K18" s="15"/>
      <c r="L18" s="15"/>
      <c r="M18" s="16"/>
      <c r="N18" s="16"/>
      <c r="O18" s="15"/>
      <c r="P18" s="15"/>
      <c r="Q18" s="15"/>
      <c r="R18" s="17"/>
    </row>
    <row r="19" spans="1:18" hidden="1" x14ac:dyDescent="0.25">
      <c r="A19" s="1"/>
      <c r="B19" s="1"/>
      <c r="C19" s="12" t="s">
        <v>17</v>
      </c>
      <c r="D19" s="13" t="s">
        <v>28</v>
      </c>
      <c r="E19" s="13" t="s">
        <v>29</v>
      </c>
      <c r="F19" s="13">
        <v>2024</v>
      </c>
      <c r="G19" s="14" t="s">
        <v>22</v>
      </c>
      <c r="H19" s="15"/>
      <c r="I19" s="15"/>
      <c r="J19" s="15"/>
      <c r="K19" s="15"/>
      <c r="L19" s="15"/>
      <c r="M19" s="16"/>
      <c r="N19" s="16"/>
      <c r="O19" s="15"/>
      <c r="P19" s="15"/>
      <c r="Q19" s="15"/>
      <c r="R19" s="17"/>
    </row>
    <row r="20" spans="1:18" hidden="1" x14ac:dyDescent="0.25">
      <c r="A20" s="1"/>
      <c r="B20" s="1"/>
      <c r="C20" s="12" t="s">
        <v>17</v>
      </c>
      <c r="D20" s="13" t="s">
        <v>28</v>
      </c>
      <c r="E20" s="13" t="s">
        <v>29</v>
      </c>
      <c r="F20" s="13">
        <v>2024</v>
      </c>
      <c r="G20" s="14" t="s">
        <v>23</v>
      </c>
      <c r="H20" s="15"/>
      <c r="I20" s="15"/>
      <c r="J20" s="15"/>
      <c r="K20" s="15"/>
      <c r="L20" s="15"/>
      <c r="M20" s="16"/>
      <c r="N20" s="16"/>
      <c r="O20" s="15"/>
      <c r="P20" s="15"/>
      <c r="Q20" s="15"/>
      <c r="R20" s="17"/>
    </row>
    <row r="21" spans="1:18" hidden="1" x14ac:dyDescent="0.25">
      <c r="A21" s="1"/>
      <c r="B21" s="1"/>
      <c r="C21" s="12" t="s">
        <v>17</v>
      </c>
      <c r="D21" s="13"/>
      <c r="E21" s="13" t="s">
        <v>24</v>
      </c>
      <c r="F21" s="13">
        <v>2024</v>
      </c>
      <c r="G21" s="14"/>
      <c r="H21" s="15"/>
      <c r="I21" s="15"/>
      <c r="J21" s="15"/>
      <c r="K21" s="15"/>
      <c r="L21" s="15"/>
      <c r="M21" s="16"/>
      <c r="N21" s="16"/>
      <c r="O21" s="15"/>
      <c r="P21" s="15"/>
      <c r="Q21" s="15"/>
      <c r="R21" s="17"/>
    </row>
    <row r="22" spans="1:18" hidden="1" x14ac:dyDescent="0.25">
      <c r="A22" s="1"/>
      <c r="B22" s="1"/>
      <c r="C22" s="12" t="s">
        <v>17</v>
      </c>
      <c r="D22" s="13"/>
      <c r="E22" s="13" t="s">
        <v>25</v>
      </c>
      <c r="F22" s="13">
        <v>2024</v>
      </c>
      <c r="G22" s="14"/>
      <c r="H22" s="15"/>
      <c r="I22" s="15"/>
      <c r="J22" s="15"/>
      <c r="K22" s="15"/>
      <c r="L22" s="15"/>
      <c r="M22" s="16"/>
      <c r="N22" s="16"/>
      <c r="O22" s="15"/>
      <c r="P22" s="15"/>
      <c r="Q22" s="15"/>
      <c r="R22" s="17"/>
    </row>
    <row r="23" spans="1:18" hidden="1" x14ac:dyDescent="0.25">
      <c r="A23" s="1"/>
      <c r="B23" s="1"/>
      <c r="C23" s="12" t="s">
        <v>17</v>
      </c>
      <c r="D23" s="13" t="s">
        <v>30</v>
      </c>
      <c r="E23" s="13" t="s">
        <v>31</v>
      </c>
      <c r="F23" s="13">
        <v>2024</v>
      </c>
      <c r="G23" s="14" t="s">
        <v>20</v>
      </c>
      <c r="H23" s="15"/>
      <c r="I23" s="15"/>
      <c r="J23" s="15"/>
      <c r="K23" s="15"/>
      <c r="L23" s="15"/>
      <c r="M23" s="16"/>
      <c r="N23" s="16"/>
      <c r="O23" s="15"/>
      <c r="P23" s="15"/>
      <c r="Q23" s="15"/>
      <c r="R23" s="17"/>
    </row>
    <row r="24" spans="1:18" hidden="1" x14ac:dyDescent="0.25">
      <c r="A24" s="1"/>
      <c r="B24" s="1"/>
      <c r="C24" s="12" t="s">
        <v>17</v>
      </c>
      <c r="D24" s="13" t="s">
        <v>30</v>
      </c>
      <c r="E24" s="13" t="s">
        <v>31</v>
      </c>
      <c r="F24" s="13">
        <v>2024</v>
      </c>
      <c r="G24" s="14" t="s">
        <v>21</v>
      </c>
      <c r="H24" s="15"/>
      <c r="I24" s="15"/>
      <c r="J24" s="15"/>
      <c r="K24" s="15"/>
      <c r="L24" s="15"/>
      <c r="M24" s="16"/>
      <c r="N24" s="16"/>
      <c r="O24" s="15"/>
      <c r="P24" s="15"/>
      <c r="Q24" s="15"/>
      <c r="R24" s="17"/>
    </row>
    <row r="25" spans="1:18" hidden="1" x14ac:dyDescent="0.25">
      <c r="A25" s="1"/>
      <c r="B25" s="1"/>
      <c r="C25" s="12" t="s">
        <v>17</v>
      </c>
      <c r="D25" s="13" t="s">
        <v>30</v>
      </c>
      <c r="E25" s="13" t="s">
        <v>31</v>
      </c>
      <c r="F25" s="13">
        <v>2024</v>
      </c>
      <c r="G25" s="14" t="s">
        <v>22</v>
      </c>
      <c r="H25" s="15"/>
      <c r="I25" s="15"/>
      <c r="J25" s="15"/>
      <c r="K25" s="15"/>
      <c r="L25" s="15"/>
      <c r="M25" s="16"/>
      <c r="N25" s="16"/>
      <c r="O25" s="15"/>
      <c r="P25" s="15"/>
      <c r="Q25" s="15"/>
      <c r="R25" s="17"/>
    </row>
    <row r="26" spans="1:18" hidden="1" x14ac:dyDescent="0.25">
      <c r="A26" s="1"/>
      <c r="B26" s="1"/>
      <c r="C26" s="12" t="s">
        <v>17</v>
      </c>
      <c r="D26" s="13" t="s">
        <v>30</v>
      </c>
      <c r="E26" s="13" t="s">
        <v>31</v>
      </c>
      <c r="F26" s="13">
        <v>2024</v>
      </c>
      <c r="G26" s="14" t="s">
        <v>23</v>
      </c>
      <c r="H26" s="15"/>
      <c r="I26" s="15"/>
      <c r="J26" s="15"/>
      <c r="K26" s="15"/>
      <c r="L26" s="15"/>
      <c r="M26" s="16"/>
      <c r="N26" s="16"/>
      <c r="O26" s="15"/>
      <c r="P26" s="15"/>
      <c r="Q26" s="15"/>
      <c r="R26" s="17"/>
    </row>
    <row r="27" spans="1:18" hidden="1" x14ac:dyDescent="0.25">
      <c r="A27" s="1"/>
      <c r="B27" s="1"/>
      <c r="C27" s="12" t="s">
        <v>17</v>
      </c>
      <c r="D27" s="13"/>
      <c r="E27" s="13" t="s">
        <v>24</v>
      </c>
      <c r="F27" s="13">
        <v>2024</v>
      </c>
      <c r="G27" s="14"/>
      <c r="H27" s="15"/>
      <c r="I27" s="15"/>
      <c r="J27" s="15"/>
      <c r="K27" s="15"/>
      <c r="L27" s="15"/>
      <c r="M27" s="16"/>
      <c r="N27" s="16"/>
      <c r="O27" s="15"/>
      <c r="P27" s="15"/>
      <c r="Q27" s="15"/>
      <c r="R27" s="17"/>
    </row>
    <row r="28" spans="1:18" hidden="1" x14ac:dyDescent="0.25">
      <c r="A28" s="1"/>
      <c r="B28" s="1"/>
      <c r="C28" s="12" t="s">
        <v>17</v>
      </c>
      <c r="D28" s="13"/>
      <c r="E28" s="13" t="s">
        <v>25</v>
      </c>
      <c r="F28" s="13">
        <v>2024</v>
      </c>
      <c r="G28" s="14"/>
      <c r="H28" s="15"/>
      <c r="I28" s="15"/>
      <c r="J28" s="15"/>
      <c r="K28" s="15"/>
      <c r="L28" s="15"/>
      <c r="M28" s="16"/>
      <c r="N28" s="16"/>
      <c r="O28" s="15"/>
      <c r="P28" s="15"/>
      <c r="Q28" s="15"/>
      <c r="R28" s="17"/>
    </row>
    <row r="29" spans="1:18" hidden="1" x14ac:dyDescent="0.25">
      <c r="A29" s="1"/>
      <c r="B29" s="1"/>
      <c r="C29" s="12" t="s">
        <v>17</v>
      </c>
      <c r="D29" s="13" t="s">
        <v>32</v>
      </c>
      <c r="E29" s="13" t="s">
        <v>33</v>
      </c>
      <c r="F29" s="13">
        <v>2024</v>
      </c>
      <c r="G29" s="14" t="s">
        <v>20</v>
      </c>
      <c r="H29" s="15"/>
      <c r="I29" s="15"/>
      <c r="J29" s="15"/>
      <c r="K29" s="15"/>
      <c r="L29" s="15"/>
      <c r="M29" s="16"/>
      <c r="N29" s="16"/>
      <c r="O29" s="15"/>
      <c r="P29" s="15"/>
      <c r="Q29" s="15"/>
      <c r="R29" s="17"/>
    </row>
    <row r="30" spans="1:18" hidden="1" x14ac:dyDescent="0.25">
      <c r="A30" s="1"/>
      <c r="B30" s="1"/>
      <c r="C30" s="12" t="s">
        <v>17</v>
      </c>
      <c r="D30" s="13" t="s">
        <v>32</v>
      </c>
      <c r="E30" s="13" t="s">
        <v>33</v>
      </c>
      <c r="F30" s="13">
        <v>2024</v>
      </c>
      <c r="G30" s="14" t="s">
        <v>21</v>
      </c>
      <c r="H30" s="15"/>
      <c r="I30" s="15"/>
      <c r="J30" s="15"/>
      <c r="K30" s="15"/>
      <c r="L30" s="15"/>
      <c r="M30" s="16"/>
      <c r="N30" s="16"/>
      <c r="O30" s="15"/>
      <c r="P30" s="15"/>
      <c r="Q30" s="15"/>
      <c r="R30" s="17"/>
    </row>
    <row r="31" spans="1:18" hidden="1" x14ac:dyDescent="0.25">
      <c r="A31" s="1"/>
      <c r="B31" s="1"/>
      <c r="C31" s="12" t="s">
        <v>17</v>
      </c>
      <c r="D31" s="13" t="s">
        <v>32</v>
      </c>
      <c r="E31" s="13" t="s">
        <v>33</v>
      </c>
      <c r="F31" s="13">
        <v>2024</v>
      </c>
      <c r="G31" s="14" t="s">
        <v>22</v>
      </c>
      <c r="H31" s="15"/>
      <c r="I31" s="15"/>
      <c r="J31" s="15"/>
      <c r="K31" s="15"/>
      <c r="L31" s="15"/>
      <c r="M31" s="16"/>
      <c r="N31" s="16"/>
      <c r="O31" s="15"/>
      <c r="P31" s="15"/>
      <c r="Q31" s="15"/>
      <c r="R31" s="17"/>
    </row>
    <row r="32" spans="1:18" hidden="1" x14ac:dyDescent="0.25">
      <c r="A32" s="1"/>
      <c r="B32" s="1"/>
      <c r="C32" s="12" t="s">
        <v>17</v>
      </c>
      <c r="D32" s="13" t="s">
        <v>32</v>
      </c>
      <c r="E32" s="13" t="s">
        <v>33</v>
      </c>
      <c r="F32" s="13">
        <v>2024</v>
      </c>
      <c r="G32" s="14" t="s">
        <v>23</v>
      </c>
      <c r="H32" s="15"/>
      <c r="I32" s="15"/>
      <c r="J32" s="15"/>
      <c r="K32" s="15"/>
      <c r="L32" s="15"/>
      <c r="M32" s="16"/>
      <c r="N32" s="16"/>
      <c r="O32" s="15"/>
      <c r="P32" s="15"/>
      <c r="Q32" s="15"/>
      <c r="R32" s="17"/>
    </row>
    <row r="33" spans="1:18" hidden="1" x14ac:dyDescent="0.25">
      <c r="A33" s="1"/>
      <c r="B33" s="1"/>
      <c r="C33" s="12" t="s">
        <v>17</v>
      </c>
      <c r="D33" s="13"/>
      <c r="E33" s="13" t="s">
        <v>24</v>
      </c>
      <c r="F33" s="13">
        <v>2024</v>
      </c>
      <c r="G33" s="14"/>
      <c r="H33" s="15"/>
      <c r="I33" s="15"/>
      <c r="J33" s="15"/>
      <c r="K33" s="15"/>
      <c r="L33" s="15"/>
      <c r="M33" s="16"/>
      <c r="N33" s="16"/>
      <c r="O33" s="15"/>
      <c r="P33" s="15"/>
      <c r="Q33" s="15"/>
      <c r="R33" s="17"/>
    </row>
    <row r="34" spans="1:18" hidden="1" x14ac:dyDescent="0.25">
      <c r="A34" s="1"/>
      <c r="B34" s="1"/>
      <c r="C34" s="12" t="s">
        <v>17</v>
      </c>
      <c r="D34" s="13"/>
      <c r="E34" s="13" t="s">
        <v>25</v>
      </c>
      <c r="F34" s="13">
        <v>2024</v>
      </c>
      <c r="G34" s="14"/>
      <c r="H34" s="15"/>
      <c r="I34" s="15"/>
      <c r="J34" s="15"/>
      <c r="K34" s="15"/>
      <c r="L34" s="15"/>
      <c r="M34" s="16"/>
      <c r="N34" s="16"/>
      <c r="O34" s="15"/>
      <c r="P34" s="15"/>
      <c r="Q34" s="15"/>
      <c r="R34" s="17"/>
    </row>
    <row r="35" spans="1:18" hidden="1" x14ac:dyDescent="0.25">
      <c r="A35" s="1"/>
      <c r="B35" s="1"/>
      <c r="C35" s="12" t="s">
        <v>17</v>
      </c>
      <c r="D35" s="13"/>
      <c r="E35" s="13" t="s">
        <v>34</v>
      </c>
      <c r="F35" s="13">
        <v>2024</v>
      </c>
      <c r="G35" s="14" t="s">
        <v>22</v>
      </c>
      <c r="H35" s="15"/>
      <c r="I35" s="15"/>
      <c r="J35" s="15"/>
      <c r="K35" s="15"/>
      <c r="L35" s="15"/>
      <c r="M35" s="16"/>
      <c r="N35" s="16"/>
      <c r="O35" s="15"/>
      <c r="P35" s="15"/>
      <c r="Q35" s="15"/>
      <c r="R35" s="17"/>
    </row>
    <row r="36" spans="1:18" x14ac:dyDescent="0.25">
      <c r="A36" s="1"/>
      <c r="B36" s="1"/>
      <c r="C36" s="12" t="s">
        <v>17</v>
      </c>
      <c r="D36" s="13" t="s">
        <v>35</v>
      </c>
      <c r="E36" s="13" t="s">
        <v>36</v>
      </c>
      <c r="F36" s="13">
        <v>2025</v>
      </c>
      <c r="G36" s="14" t="s">
        <v>20</v>
      </c>
      <c r="H36" s="15">
        <v>0</v>
      </c>
      <c r="I36" s="15">
        <v>2000000</v>
      </c>
      <c r="J36" s="15">
        <v>60500000</v>
      </c>
      <c r="K36" s="15">
        <v>10300000</v>
      </c>
      <c r="L36" s="15">
        <v>41550000</v>
      </c>
      <c r="M36" s="16">
        <v>0</v>
      </c>
      <c r="N36" s="16"/>
      <c r="O36" s="15">
        <v>8000000</v>
      </c>
      <c r="P36" s="15">
        <v>0</v>
      </c>
      <c r="Q36" s="15">
        <v>0</v>
      </c>
      <c r="R36" s="17">
        <f>SUM(H36:Q36)</f>
        <v>122350000</v>
      </c>
    </row>
    <row r="37" spans="1:18" x14ac:dyDescent="0.25">
      <c r="A37" s="1"/>
      <c r="B37" s="1"/>
      <c r="C37" s="12" t="s">
        <v>17</v>
      </c>
      <c r="D37" s="13" t="s">
        <v>35</v>
      </c>
      <c r="E37" s="13" t="s">
        <v>36</v>
      </c>
      <c r="F37" s="13">
        <v>2025</v>
      </c>
      <c r="G37" s="14" t="s">
        <v>21</v>
      </c>
      <c r="H37" s="15">
        <v>0</v>
      </c>
      <c r="I37" s="15">
        <v>500000</v>
      </c>
      <c r="J37" s="15">
        <v>57500000</v>
      </c>
      <c r="K37" s="15">
        <v>9600000</v>
      </c>
      <c r="L37" s="15">
        <v>29526000</v>
      </c>
      <c r="M37" s="16">
        <v>0</v>
      </c>
      <c r="N37" s="16"/>
      <c r="O37" s="15">
        <v>4800000</v>
      </c>
      <c r="P37" s="15">
        <v>0</v>
      </c>
      <c r="Q37" s="15">
        <v>124000</v>
      </c>
      <c r="R37" s="17">
        <f t="shared" ref="R37:R68" si="0">SUM(H37:Q37)</f>
        <v>102050000</v>
      </c>
    </row>
    <row r="38" spans="1:18" x14ac:dyDescent="0.25">
      <c r="A38" s="1"/>
      <c r="B38" s="1"/>
      <c r="C38" s="12" t="s">
        <v>17</v>
      </c>
      <c r="D38" s="13" t="s">
        <v>35</v>
      </c>
      <c r="E38" s="13" t="s">
        <v>36</v>
      </c>
      <c r="F38" s="13">
        <v>2025</v>
      </c>
      <c r="G38" s="14" t="s">
        <v>22</v>
      </c>
      <c r="H38" s="15">
        <v>0</v>
      </c>
      <c r="I38" s="15">
        <v>411480</v>
      </c>
      <c r="J38" s="15">
        <v>48135880</v>
      </c>
      <c r="K38" s="15">
        <v>8021727</v>
      </c>
      <c r="L38" s="15">
        <v>27584870</v>
      </c>
      <c r="M38" s="16">
        <v>0</v>
      </c>
      <c r="N38" s="16"/>
      <c r="O38" s="15">
        <v>3419019</v>
      </c>
      <c r="P38" s="15">
        <v>0</v>
      </c>
      <c r="Q38" s="15">
        <v>6000</v>
      </c>
      <c r="R38" s="17">
        <f t="shared" si="0"/>
        <v>87578976</v>
      </c>
    </row>
    <row r="39" spans="1:18" x14ac:dyDescent="0.25">
      <c r="A39" s="1"/>
      <c r="B39" s="1"/>
      <c r="C39" s="12" t="s">
        <v>17</v>
      </c>
      <c r="D39" s="13" t="s">
        <v>35</v>
      </c>
      <c r="E39" s="13" t="s">
        <v>36</v>
      </c>
      <c r="F39" s="13">
        <v>2025</v>
      </c>
      <c r="G39" s="14" t="s">
        <v>23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6">
        <v>0</v>
      </c>
      <c r="N39" s="16"/>
      <c r="O39" s="15">
        <v>0</v>
      </c>
      <c r="P39" s="15">
        <v>0</v>
      </c>
      <c r="Q39" s="15">
        <v>0</v>
      </c>
      <c r="R39" s="17">
        <f t="shared" si="0"/>
        <v>0</v>
      </c>
    </row>
    <row r="40" spans="1:18" x14ac:dyDescent="0.25">
      <c r="A40" s="1"/>
      <c r="B40" s="1"/>
      <c r="C40" s="12" t="s">
        <v>17</v>
      </c>
      <c r="D40" s="13"/>
      <c r="E40" s="13" t="s">
        <v>24</v>
      </c>
      <c r="F40" s="13">
        <v>2025</v>
      </c>
      <c r="G40" s="14"/>
      <c r="H40" s="15"/>
      <c r="I40" s="15">
        <f>I37-I36</f>
        <v>-1500000</v>
      </c>
      <c r="J40" s="15">
        <f>J37-J36</f>
        <v>-3000000</v>
      </c>
      <c r="K40" s="15">
        <f>K37-K36</f>
        <v>-700000</v>
      </c>
      <c r="L40" s="15">
        <f>L37-L36</f>
        <v>-12024000</v>
      </c>
      <c r="M40" s="16"/>
      <c r="N40" s="16"/>
      <c r="O40" s="15">
        <f>O37-O36</f>
        <v>-3200000</v>
      </c>
      <c r="P40" s="15"/>
      <c r="Q40" s="15">
        <f>Q37-Q36</f>
        <v>124000</v>
      </c>
      <c r="R40" s="17">
        <f t="shared" si="0"/>
        <v>-20300000</v>
      </c>
    </row>
    <row r="41" spans="1:18" x14ac:dyDescent="0.25">
      <c r="A41" s="1"/>
      <c r="B41" s="1"/>
      <c r="C41" s="12" t="s">
        <v>17</v>
      </c>
      <c r="D41" s="13"/>
      <c r="E41" s="13" t="s">
        <v>25</v>
      </c>
      <c r="F41" s="13">
        <v>2025</v>
      </c>
      <c r="G41" s="14"/>
      <c r="H41" s="15"/>
      <c r="I41" s="18">
        <f>I38/I37</f>
        <v>0.82296000000000002</v>
      </c>
      <c r="J41" s="18">
        <f>J38/J37</f>
        <v>0.83714573913043477</v>
      </c>
      <c r="K41" s="18">
        <f>K38/K37</f>
        <v>0.83559656250000003</v>
      </c>
      <c r="L41" s="18">
        <f>L38/L37</f>
        <v>0.93425692609903133</v>
      </c>
      <c r="M41" s="16">
        <v>0</v>
      </c>
      <c r="N41" s="16"/>
      <c r="O41" s="18">
        <f>O38/O37</f>
        <v>0.71229562499999999</v>
      </c>
      <c r="P41" s="18">
        <v>0</v>
      </c>
      <c r="Q41" s="18">
        <f>Q38/Q37</f>
        <v>4.8387096774193547E-2</v>
      </c>
      <c r="R41" s="18">
        <f>R38/R37</f>
        <v>0.85819672709456152</v>
      </c>
    </row>
    <row r="42" spans="1:18" x14ac:dyDescent="0.25">
      <c r="A42" s="1"/>
      <c r="B42" s="1"/>
      <c r="C42" s="12" t="s">
        <v>17</v>
      </c>
      <c r="D42" s="13"/>
      <c r="E42" s="13" t="s">
        <v>34</v>
      </c>
      <c r="F42" s="13">
        <v>2025</v>
      </c>
      <c r="G42" s="14" t="s">
        <v>22</v>
      </c>
      <c r="H42" s="15"/>
      <c r="I42" s="15"/>
      <c r="J42" s="15"/>
      <c r="K42" s="15"/>
      <c r="L42" s="15"/>
      <c r="M42" s="16"/>
      <c r="N42" s="16"/>
      <c r="O42" s="15"/>
      <c r="P42" s="15"/>
      <c r="Q42" s="15"/>
      <c r="R42" s="17">
        <f t="shared" si="0"/>
        <v>0</v>
      </c>
    </row>
    <row r="43" spans="1:18" hidden="1" x14ac:dyDescent="0.25">
      <c r="A43" s="1"/>
      <c r="B43" s="1"/>
      <c r="C43" s="12" t="s">
        <v>17</v>
      </c>
      <c r="D43" s="13" t="s">
        <v>37</v>
      </c>
      <c r="E43" s="13" t="s">
        <v>38</v>
      </c>
      <c r="F43" s="13">
        <v>2025</v>
      </c>
      <c r="G43" s="14" t="s">
        <v>20</v>
      </c>
      <c r="H43" s="15"/>
      <c r="I43" s="15"/>
      <c r="J43" s="15"/>
      <c r="K43" s="15"/>
      <c r="L43" s="15"/>
      <c r="M43" s="16"/>
      <c r="N43" s="16"/>
      <c r="O43" s="15"/>
      <c r="P43" s="15"/>
      <c r="Q43" s="15"/>
      <c r="R43" s="17">
        <f t="shared" si="0"/>
        <v>0</v>
      </c>
    </row>
    <row r="44" spans="1:18" hidden="1" x14ac:dyDescent="0.25">
      <c r="A44" s="1"/>
      <c r="B44" s="1"/>
      <c r="C44" s="12" t="s">
        <v>17</v>
      </c>
      <c r="D44" s="13" t="s">
        <v>37</v>
      </c>
      <c r="E44" s="13" t="s">
        <v>38</v>
      </c>
      <c r="F44" s="13">
        <v>2025</v>
      </c>
      <c r="G44" s="14" t="s">
        <v>21</v>
      </c>
      <c r="H44" s="15"/>
      <c r="I44" s="15"/>
      <c r="J44" s="15"/>
      <c r="K44" s="15"/>
      <c r="L44" s="15"/>
      <c r="M44" s="16"/>
      <c r="N44" s="16"/>
      <c r="O44" s="15"/>
      <c r="P44" s="15"/>
      <c r="Q44" s="15"/>
      <c r="R44" s="17">
        <f t="shared" si="0"/>
        <v>0</v>
      </c>
    </row>
    <row r="45" spans="1:18" hidden="1" x14ac:dyDescent="0.25">
      <c r="A45" s="1"/>
      <c r="B45" s="1"/>
      <c r="C45" s="12" t="s">
        <v>17</v>
      </c>
      <c r="D45" s="13" t="s">
        <v>37</v>
      </c>
      <c r="E45" s="13" t="s">
        <v>38</v>
      </c>
      <c r="F45" s="13">
        <v>2025</v>
      </c>
      <c r="G45" s="14" t="s">
        <v>22</v>
      </c>
      <c r="H45" s="15"/>
      <c r="I45" s="15"/>
      <c r="J45" s="15"/>
      <c r="K45" s="15"/>
      <c r="L45" s="15"/>
      <c r="M45" s="16"/>
      <c r="N45" s="16"/>
      <c r="O45" s="15"/>
      <c r="P45" s="15"/>
      <c r="Q45" s="15"/>
      <c r="R45" s="17">
        <f t="shared" si="0"/>
        <v>0</v>
      </c>
    </row>
    <row r="46" spans="1:18" hidden="1" x14ac:dyDescent="0.25">
      <c r="A46" s="1"/>
      <c r="B46" s="1"/>
      <c r="C46" s="12" t="s">
        <v>17</v>
      </c>
      <c r="D46" s="13" t="s">
        <v>37</v>
      </c>
      <c r="E46" s="13" t="s">
        <v>38</v>
      </c>
      <c r="F46" s="13">
        <v>2025</v>
      </c>
      <c r="G46" s="14" t="s">
        <v>23</v>
      </c>
      <c r="H46" s="15"/>
      <c r="I46" s="15"/>
      <c r="J46" s="15"/>
      <c r="K46" s="15"/>
      <c r="L46" s="15"/>
      <c r="M46" s="16"/>
      <c r="N46" s="16"/>
      <c r="O46" s="15"/>
      <c r="P46" s="15"/>
      <c r="Q46" s="15"/>
      <c r="R46" s="17">
        <f t="shared" si="0"/>
        <v>0</v>
      </c>
    </row>
    <row r="47" spans="1:18" hidden="1" x14ac:dyDescent="0.25">
      <c r="A47" s="1"/>
      <c r="B47" s="1"/>
      <c r="C47" s="12" t="s">
        <v>17</v>
      </c>
      <c r="D47" s="13"/>
      <c r="E47" s="13" t="s">
        <v>24</v>
      </c>
      <c r="F47" s="13">
        <v>2025</v>
      </c>
      <c r="G47" s="14"/>
      <c r="H47" s="15"/>
      <c r="I47" s="15"/>
      <c r="J47" s="15"/>
      <c r="K47" s="15"/>
      <c r="L47" s="15"/>
      <c r="M47" s="16"/>
      <c r="N47" s="16"/>
      <c r="O47" s="15"/>
      <c r="P47" s="15"/>
      <c r="Q47" s="15"/>
      <c r="R47" s="17">
        <f t="shared" si="0"/>
        <v>0</v>
      </c>
    </row>
    <row r="48" spans="1:18" hidden="1" x14ac:dyDescent="0.25">
      <c r="A48" s="1"/>
      <c r="B48" s="1"/>
      <c r="C48" s="12" t="s">
        <v>17</v>
      </c>
      <c r="D48" s="13"/>
      <c r="E48" s="13" t="s">
        <v>25</v>
      </c>
      <c r="F48" s="13">
        <v>2025</v>
      </c>
      <c r="G48" s="14"/>
      <c r="H48" s="15"/>
      <c r="I48" s="15"/>
      <c r="J48" s="15"/>
      <c r="K48" s="15"/>
      <c r="L48" s="15"/>
      <c r="M48" s="16"/>
      <c r="N48" s="16"/>
      <c r="O48" s="15"/>
      <c r="P48" s="15"/>
      <c r="Q48" s="15"/>
      <c r="R48" s="17">
        <f t="shared" si="0"/>
        <v>0</v>
      </c>
    </row>
    <row r="49" spans="1:18" hidden="1" x14ac:dyDescent="0.25">
      <c r="A49" s="1"/>
      <c r="B49" s="1"/>
      <c r="C49" s="12" t="s">
        <v>17</v>
      </c>
      <c r="D49" s="13" t="s">
        <v>39</v>
      </c>
      <c r="E49" s="13" t="s">
        <v>40</v>
      </c>
      <c r="F49" s="13">
        <v>2025</v>
      </c>
      <c r="G49" s="14" t="s">
        <v>20</v>
      </c>
      <c r="H49" s="15"/>
      <c r="I49" s="15"/>
      <c r="J49" s="15"/>
      <c r="K49" s="15"/>
      <c r="L49" s="15"/>
      <c r="M49" s="16"/>
      <c r="N49" s="16"/>
      <c r="O49" s="15"/>
      <c r="P49" s="15"/>
      <c r="Q49" s="15"/>
      <c r="R49" s="17">
        <f t="shared" si="0"/>
        <v>0</v>
      </c>
    </row>
    <row r="50" spans="1:18" hidden="1" x14ac:dyDescent="0.25">
      <c r="A50" s="1"/>
      <c r="B50" s="1"/>
      <c r="C50" s="12" t="s">
        <v>17</v>
      </c>
      <c r="D50" s="13" t="s">
        <v>39</v>
      </c>
      <c r="E50" s="13" t="s">
        <v>40</v>
      </c>
      <c r="F50" s="13">
        <v>2025</v>
      </c>
      <c r="G50" s="14" t="s">
        <v>21</v>
      </c>
      <c r="H50" s="15"/>
      <c r="I50" s="15"/>
      <c r="J50" s="15"/>
      <c r="K50" s="15"/>
      <c r="L50" s="15"/>
      <c r="M50" s="16"/>
      <c r="N50" s="16"/>
      <c r="O50" s="15"/>
      <c r="P50" s="15"/>
      <c r="Q50" s="15"/>
      <c r="R50" s="17">
        <f t="shared" si="0"/>
        <v>0</v>
      </c>
    </row>
    <row r="51" spans="1:18" hidden="1" x14ac:dyDescent="0.25">
      <c r="A51" s="1"/>
      <c r="B51" s="1"/>
      <c r="C51" s="12" t="s">
        <v>17</v>
      </c>
      <c r="D51" s="13" t="s">
        <v>39</v>
      </c>
      <c r="E51" s="13" t="s">
        <v>40</v>
      </c>
      <c r="F51" s="13">
        <v>2025</v>
      </c>
      <c r="G51" s="14" t="s">
        <v>22</v>
      </c>
      <c r="H51" s="15"/>
      <c r="I51" s="15"/>
      <c r="J51" s="15"/>
      <c r="K51" s="15"/>
      <c r="L51" s="15"/>
      <c r="M51" s="16"/>
      <c r="N51" s="16"/>
      <c r="O51" s="15"/>
      <c r="P51" s="15"/>
      <c r="Q51" s="15"/>
      <c r="R51" s="17">
        <f t="shared" si="0"/>
        <v>0</v>
      </c>
    </row>
    <row r="52" spans="1:18" hidden="1" x14ac:dyDescent="0.25">
      <c r="A52" s="1"/>
      <c r="B52" s="1"/>
      <c r="C52" s="12" t="s">
        <v>17</v>
      </c>
      <c r="D52" s="13" t="s">
        <v>39</v>
      </c>
      <c r="E52" s="13" t="s">
        <v>40</v>
      </c>
      <c r="F52" s="13">
        <v>2025</v>
      </c>
      <c r="G52" s="14" t="s">
        <v>23</v>
      </c>
      <c r="H52" s="15"/>
      <c r="I52" s="15"/>
      <c r="J52" s="15"/>
      <c r="K52" s="15"/>
      <c r="L52" s="15"/>
      <c r="M52" s="16"/>
      <c r="N52" s="16"/>
      <c r="O52" s="15"/>
      <c r="P52" s="15"/>
      <c r="Q52" s="15"/>
      <c r="R52" s="17">
        <f t="shared" si="0"/>
        <v>0</v>
      </c>
    </row>
    <row r="53" spans="1:18" hidden="1" x14ac:dyDescent="0.25">
      <c r="A53" s="1"/>
      <c r="B53" s="1"/>
      <c r="C53" s="12" t="s">
        <v>17</v>
      </c>
      <c r="D53" s="13"/>
      <c r="E53" s="13" t="s">
        <v>24</v>
      </c>
      <c r="F53" s="13">
        <v>2025</v>
      </c>
      <c r="G53" s="14"/>
      <c r="H53" s="15"/>
      <c r="I53" s="15"/>
      <c r="J53" s="15"/>
      <c r="K53" s="15"/>
      <c r="L53" s="15"/>
      <c r="M53" s="16"/>
      <c r="N53" s="16"/>
      <c r="O53" s="15"/>
      <c r="P53" s="15"/>
      <c r="Q53" s="15"/>
      <c r="R53" s="17">
        <f t="shared" si="0"/>
        <v>0</v>
      </c>
    </row>
    <row r="54" spans="1:18" hidden="1" x14ac:dyDescent="0.25">
      <c r="A54" s="1"/>
      <c r="B54" s="1"/>
      <c r="C54" s="12" t="s">
        <v>17</v>
      </c>
      <c r="D54" s="13"/>
      <c r="E54" s="13" t="s">
        <v>25</v>
      </c>
      <c r="F54" s="13">
        <v>2025</v>
      </c>
      <c r="G54" s="14"/>
      <c r="H54" s="15"/>
      <c r="I54" s="15"/>
      <c r="J54" s="15"/>
      <c r="K54" s="15"/>
      <c r="L54" s="15"/>
      <c r="M54" s="16"/>
      <c r="N54" s="16"/>
      <c r="O54" s="15"/>
      <c r="P54" s="15"/>
      <c r="Q54" s="15"/>
      <c r="R54" s="17">
        <f t="shared" si="0"/>
        <v>0</v>
      </c>
    </row>
    <row r="55" spans="1:18" hidden="1" x14ac:dyDescent="0.25">
      <c r="A55" s="1"/>
      <c r="B55" s="1"/>
      <c r="C55" s="12" t="s">
        <v>17</v>
      </c>
      <c r="D55" s="13"/>
      <c r="E55" s="13" t="s">
        <v>34</v>
      </c>
      <c r="F55" s="13">
        <v>2025</v>
      </c>
      <c r="G55" s="14" t="s">
        <v>22</v>
      </c>
      <c r="H55" s="15"/>
      <c r="I55" s="15"/>
      <c r="J55" s="15"/>
      <c r="K55" s="15"/>
      <c r="L55" s="15"/>
      <c r="M55" s="16"/>
      <c r="N55" s="16"/>
      <c r="O55" s="15"/>
      <c r="P55" s="15"/>
      <c r="Q55" s="15"/>
      <c r="R55" s="17">
        <f t="shared" si="0"/>
        <v>0</v>
      </c>
    </row>
    <row r="56" spans="1:18" hidden="1" x14ac:dyDescent="0.25">
      <c r="A56" s="1"/>
      <c r="B56" s="1"/>
      <c r="C56" s="12" t="s">
        <v>17</v>
      </c>
      <c r="D56" s="13" t="s">
        <v>41</v>
      </c>
      <c r="E56" s="13" t="s">
        <v>42</v>
      </c>
      <c r="F56" s="13">
        <v>2025</v>
      </c>
      <c r="G56" s="14" t="s">
        <v>20</v>
      </c>
      <c r="H56" s="15"/>
      <c r="I56" s="15"/>
      <c r="J56" s="15"/>
      <c r="K56" s="15"/>
      <c r="L56" s="15"/>
      <c r="M56" s="16"/>
      <c r="N56" s="16"/>
      <c r="O56" s="15"/>
      <c r="P56" s="15"/>
      <c r="Q56" s="15"/>
      <c r="R56" s="17">
        <f t="shared" si="0"/>
        <v>0</v>
      </c>
    </row>
    <row r="57" spans="1:18" hidden="1" x14ac:dyDescent="0.25">
      <c r="A57" s="1"/>
      <c r="B57" s="1"/>
      <c r="C57" s="12" t="s">
        <v>17</v>
      </c>
      <c r="D57" s="13" t="s">
        <v>41</v>
      </c>
      <c r="E57" s="13" t="s">
        <v>42</v>
      </c>
      <c r="F57" s="13">
        <v>2025</v>
      </c>
      <c r="G57" s="14" t="s">
        <v>21</v>
      </c>
      <c r="H57" s="15"/>
      <c r="I57" s="15"/>
      <c r="J57" s="15"/>
      <c r="K57" s="15"/>
      <c r="L57" s="15"/>
      <c r="M57" s="16"/>
      <c r="N57" s="16"/>
      <c r="O57" s="15"/>
      <c r="P57" s="15"/>
      <c r="Q57" s="15"/>
      <c r="R57" s="17">
        <f t="shared" si="0"/>
        <v>0</v>
      </c>
    </row>
    <row r="58" spans="1:18" hidden="1" x14ac:dyDescent="0.25">
      <c r="A58" s="1"/>
      <c r="B58" s="1"/>
      <c r="C58" s="12" t="s">
        <v>17</v>
      </c>
      <c r="D58" s="13" t="s">
        <v>41</v>
      </c>
      <c r="E58" s="13" t="s">
        <v>42</v>
      </c>
      <c r="F58" s="13">
        <v>2025</v>
      </c>
      <c r="G58" s="14" t="s">
        <v>22</v>
      </c>
      <c r="H58" s="15"/>
      <c r="I58" s="15"/>
      <c r="J58" s="15"/>
      <c r="K58" s="15"/>
      <c r="L58" s="15"/>
      <c r="M58" s="16"/>
      <c r="N58" s="16"/>
      <c r="O58" s="15"/>
      <c r="P58" s="15"/>
      <c r="Q58" s="15"/>
      <c r="R58" s="17">
        <f t="shared" si="0"/>
        <v>0</v>
      </c>
    </row>
    <row r="59" spans="1:18" hidden="1" x14ac:dyDescent="0.25">
      <c r="A59" s="1"/>
      <c r="B59" s="1"/>
      <c r="C59" s="12" t="s">
        <v>17</v>
      </c>
      <c r="D59" s="13" t="s">
        <v>41</v>
      </c>
      <c r="E59" s="13" t="s">
        <v>42</v>
      </c>
      <c r="F59" s="13">
        <v>2025</v>
      </c>
      <c r="G59" s="14" t="s">
        <v>23</v>
      </c>
      <c r="H59" s="15"/>
      <c r="I59" s="15"/>
      <c r="J59" s="15"/>
      <c r="K59" s="15"/>
      <c r="L59" s="15"/>
      <c r="M59" s="16"/>
      <c r="N59" s="16"/>
      <c r="O59" s="15"/>
      <c r="P59" s="15"/>
      <c r="Q59" s="15"/>
      <c r="R59" s="17">
        <f t="shared" si="0"/>
        <v>0</v>
      </c>
    </row>
    <row r="60" spans="1:18" hidden="1" x14ac:dyDescent="0.25">
      <c r="A60" s="1"/>
      <c r="B60" s="1"/>
      <c r="C60" s="12" t="s">
        <v>17</v>
      </c>
      <c r="D60" s="13"/>
      <c r="E60" s="13" t="s">
        <v>24</v>
      </c>
      <c r="F60" s="13">
        <v>2025</v>
      </c>
      <c r="G60" s="14"/>
      <c r="H60" s="15"/>
      <c r="I60" s="15"/>
      <c r="J60" s="15"/>
      <c r="K60" s="15"/>
      <c r="L60" s="15"/>
      <c r="M60" s="16"/>
      <c r="N60" s="16"/>
      <c r="O60" s="15"/>
      <c r="P60" s="15"/>
      <c r="Q60" s="15"/>
      <c r="R60" s="17">
        <f t="shared" si="0"/>
        <v>0</v>
      </c>
    </row>
    <row r="61" spans="1:18" hidden="1" x14ac:dyDescent="0.25">
      <c r="A61" s="1"/>
      <c r="B61" s="1"/>
      <c r="C61" s="12" t="s">
        <v>17</v>
      </c>
      <c r="D61" s="13"/>
      <c r="E61" s="13" t="s">
        <v>25</v>
      </c>
      <c r="F61" s="13">
        <v>2025</v>
      </c>
      <c r="G61" s="14"/>
      <c r="H61" s="15"/>
      <c r="I61" s="15"/>
      <c r="J61" s="15"/>
      <c r="K61" s="15"/>
      <c r="L61" s="15"/>
      <c r="M61" s="16"/>
      <c r="N61" s="16"/>
      <c r="O61" s="15"/>
      <c r="P61" s="15"/>
      <c r="Q61" s="15"/>
      <c r="R61" s="17">
        <f t="shared" si="0"/>
        <v>0</v>
      </c>
    </row>
    <row r="62" spans="1:18" hidden="1" x14ac:dyDescent="0.25">
      <c r="A62" s="1"/>
      <c r="B62" s="1"/>
      <c r="C62" s="12" t="s">
        <v>17</v>
      </c>
      <c r="D62" s="13"/>
      <c r="E62" s="13" t="s">
        <v>43</v>
      </c>
      <c r="F62" s="13">
        <v>2025</v>
      </c>
      <c r="G62" s="14" t="s">
        <v>20</v>
      </c>
      <c r="H62" s="15"/>
      <c r="I62" s="15"/>
      <c r="J62" s="15"/>
      <c r="K62" s="15"/>
      <c r="L62" s="15"/>
      <c r="M62" s="16"/>
      <c r="N62" s="16"/>
      <c r="O62" s="15"/>
      <c r="P62" s="15"/>
      <c r="Q62" s="15"/>
      <c r="R62" s="17">
        <f t="shared" si="0"/>
        <v>0</v>
      </c>
    </row>
    <row r="63" spans="1:18" hidden="1" x14ac:dyDescent="0.25">
      <c r="A63" s="1"/>
      <c r="B63" s="1"/>
      <c r="C63" s="12" t="s">
        <v>17</v>
      </c>
      <c r="D63" s="13"/>
      <c r="E63" s="13" t="s">
        <v>43</v>
      </c>
      <c r="F63" s="13">
        <v>2025</v>
      </c>
      <c r="G63" s="14" t="s">
        <v>21</v>
      </c>
      <c r="H63" s="15"/>
      <c r="I63" s="15"/>
      <c r="J63" s="15"/>
      <c r="K63" s="15"/>
      <c r="L63" s="15"/>
      <c r="M63" s="16"/>
      <c r="N63" s="16"/>
      <c r="O63" s="15"/>
      <c r="P63" s="15"/>
      <c r="Q63" s="15"/>
      <c r="R63" s="17">
        <f t="shared" si="0"/>
        <v>0</v>
      </c>
    </row>
    <row r="64" spans="1:18" hidden="1" x14ac:dyDescent="0.25">
      <c r="A64" s="1"/>
      <c r="B64" s="1"/>
      <c r="C64" s="12" t="s">
        <v>17</v>
      </c>
      <c r="D64" s="13"/>
      <c r="E64" s="13" t="s">
        <v>43</v>
      </c>
      <c r="F64" s="13">
        <v>2025</v>
      </c>
      <c r="G64" s="14" t="s">
        <v>22</v>
      </c>
      <c r="H64" s="15"/>
      <c r="I64" s="15"/>
      <c r="J64" s="15"/>
      <c r="K64" s="15"/>
      <c r="L64" s="15"/>
      <c r="M64" s="16"/>
      <c r="N64" s="16"/>
      <c r="O64" s="15"/>
      <c r="P64" s="15"/>
      <c r="Q64" s="15"/>
      <c r="R64" s="17">
        <f t="shared" si="0"/>
        <v>0</v>
      </c>
    </row>
    <row r="65" spans="1:18" hidden="1" x14ac:dyDescent="0.25">
      <c r="A65" s="1"/>
      <c r="B65" s="1"/>
      <c r="C65" s="12" t="s">
        <v>17</v>
      </c>
      <c r="D65" s="13"/>
      <c r="E65" s="13" t="s">
        <v>43</v>
      </c>
      <c r="F65" s="13">
        <v>2025</v>
      </c>
      <c r="G65" s="14" t="s">
        <v>23</v>
      </c>
      <c r="H65" s="15"/>
      <c r="I65" s="15"/>
      <c r="J65" s="15"/>
      <c r="K65" s="15"/>
      <c r="L65" s="15"/>
      <c r="M65" s="16"/>
      <c r="N65" s="16"/>
      <c r="O65" s="15"/>
      <c r="P65" s="15"/>
      <c r="Q65" s="15"/>
      <c r="R65" s="17">
        <f t="shared" si="0"/>
        <v>0</v>
      </c>
    </row>
    <row r="66" spans="1:18" x14ac:dyDescent="0.25">
      <c r="A66" s="1"/>
      <c r="B66" s="1"/>
      <c r="C66" s="12" t="s">
        <v>17</v>
      </c>
      <c r="D66" s="13"/>
      <c r="E66" s="13" t="s">
        <v>44</v>
      </c>
      <c r="F66" s="13">
        <v>2025</v>
      </c>
      <c r="G66" s="14" t="s">
        <v>20</v>
      </c>
      <c r="H66" s="15">
        <v>39</v>
      </c>
      <c r="I66" s="15"/>
      <c r="J66" s="15"/>
      <c r="K66" s="15"/>
      <c r="L66" s="15"/>
      <c r="M66" s="16"/>
      <c r="N66" s="16"/>
      <c r="O66" s="15"/>
      <c r="P66" s="15"/>
      <c r="Q66" s="15"/>
      <c r="R66" s="17">
        <f t="shared" si="0"/>
        <v>39</v>
      </c>
    </row>
    <row r="67" spans="1:18" x14ac:dyDescent="0.25">
      <c r="A67" s="1"/>
      <c r="B67" s="1"/>
      <c r="C67" s="12" t="s">
        <v>17</v>
      </c>
      <c r="D67" s="13"/>
      <c r="E67" s="13" t="s">
        <v>44</v>
      </c>
      <c r="F67" s="13">
        <v>2025</v>
      </c>
      <c r="G67" s="14" t="s">
        <v>21</v>
      </c>
      <c r="H67" s="15">
        <v>49</v>
      </c>
      <c r="I67" s="15"/>
      <c r="J67" s="15"/>
      <c r="K67" s="15"/>
      <c r="L67" s="15"/>
      <c r="M67" s="16"/>
      <c r="N67" s="16"/>
      <c r="O67" s="15"/>
      <c r="P67" s="15"/>
      <c r="Q67" s="15"/>
      <c r="R67" s="17">
        <f t="shared" si="0"/>
        <v>49</v>
      </c>
    </row>
    <row r="68" spans="1:18" x14ac:dyDescent="0.25">
      <c r="A68" s="1"/>
      <c r="B68" s="1"/>
      <c r="C68" s="12" t="s">
        <v>17</v>
      </c>
      <c r="D68" s="13"/>
      <c r="E68" s="13" t="s">
        <v>44</v>
      </c>
      <c r="F68" s="13">
        <v>2025</v>
      </c>
      <c r="G68" s="14" t="s">
        <v>45</v>
      </c>
      <c r="H68" s="15">
        <v>38</v>
      </c>
      <c r="I68" s="15"/>
      <c r="J68" s="15"/>
      <c r="K68" s="15"/>
      <c r="L68" s="15"/>
      <c r="M68" s="16"/>
      <c r="N68" s="16"/>
      <c r="O68" s="15"/>
      <c r="P68" s="15"/>
      <c r="Q68" s="15"/>
      <c r="R68" s="17">
        <f t="shared" si="0"/>
        <v>38</v>
      </c>
    </row>
    <row r="69" spans="1:18" x14ac:dyDescent="0.25">
      <c r="A69" s="1"/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</sheetData>
  <mergeCells count="69">
    <mergeCell ref="M67:N67"/>
    <mergeCell ref="M68:N68"/>
    <mergeCell ref="B69:C69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M49:N49"/>
    <mergeCell ref="M50:N50"/>
    <mergeCell ref="M51:N51"/>
    <mergeCell ref="M52:N52"/>
    <mergeCell ref="M53:N53"/>
    <mergeCell ref="M54:N54"/>
    <mergeCell ref="M43:N43"/>
    <mergeCell ref="M44:N44"/>
    <mergeCell ref="M45:N45"/>
    <mergeCell ref="M46:N46"/>
    <mergeCell ref="M47:N47"/>
    <mergeCell ref="M48:N48"/>
    <mergeCell ref="M37:N37"/>
    <mergeCell ref="M38:N38"/>
    <mergeCell ref="M39:N39"/>
    <mergeCell ref="M40:N40"/>
    <mergeCell ref="M41:N41"/>
    <mergeCell ref="M42:N42"/>
    <mergeCell ref="M31:N31"/>
    <mergeCell ref="M32:N32"/>
    <mergeCell ref="M33:N33"/>
    <mergeCell ref="M34:N34"/>
    <mergeCell ref="M35:N35"/>
    <mergeCell ref="M36:N36"/>
    <mergeCell ref="M25:N25"/>
    <mergeCell ref="M26:N26"/>
    <mergeCell ref="M27:N27"/>
    <mergeCell ref="M28:N28"/>
    <mergeCell ref="M29:N29"/>
    <mergeCell ref="M30:N30"/>
    <mergeCell ref="M19:N19"/>
    <mergeCell ref="M20:N20"/>
    <mergeCell ref="M21:N21"/>
    <mergeCell ref="M22:N22"/>
    <mergeCell ref="M23:N23"/>
    <mergeCell ref="M24:N24"/>
    <mergeCell ref="M13:N13"/>
    <mergeCell ref="M14:N14"/>
    <mergeCell ref="M15:N15"/>
    <mergeCell ref="M16:N16"/>
    <mergeCell ref="M17:N17"/>
    <mergeCell ref="M18:N18"/>
    <mergeCell ref="M7:N7"/>
    <mergeCell ref="M8:N8"/>
    <mergeCell ref="M9:N9"/>
    <mergeCell ref="M10:N10"/>
    <mergeCell ref="M11:N11"/>
    <mergeCell ref="M12:N12"/>
    <mergeCell ref="C2:R2"/>
    <mergeCell ref="C3:R3"/>
    <mergeCell ref="A4:B4"/>
    <mergeCell ref="M4:N4"/>
    <mergeCell ref="M5:N5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D22" sqref="D22"/>
    </sheetView>
  </sheetViews>
  <sheetFormatPr defaultRowHeight="15.75" x14ac:dyDescent="0.25"/>
  <cols>
    <col min="1" max="1" width="3.28515625" style="3" customWidth="1"/>
    <col min="2" max="2" width="15.5703125" style="3" bestFit="1" customWidth="1"/>
    <col min="3" max="3" width="58.85546875" style="3" bestFit="1" customWidth="1"/>
    <col min="4" max="4" width="15.85546875" style="3" bestFit="1" customWidth="1"/>
    <col min="5" max="5" width="10.85546875" style="3" bestFit="1" customWidth="1"/>
    <col min="6" max="6" width="14.28515625" style="3" bestFit="1" customWidth="1"/>
    <col min="7" max="7" width="10.85546875" style="3" bestFit="1" customWidth="1"/>
    <col min="8" max="8" width="12.42578125" style="3" bestFit="1" customWidth="1"/>
    <col min="9" max="9" width="10.85546875" style="3" bestFit="1" customWidth="1"/>
    <col min="10" max="10" width="20.42578125" style="3" customWidth="1"/>
    <col min="11" max="11" width="15.5703125" style="3" bestFit="1" customWidth="1"/>
    <col min="12" max="12" width="13.7109375" style="3" bestFit="1" customWidth="1"/>
    <col min="13" max="13" width="17.7109375" style="3" bestFit="1" customWidth="1"/>
    <col min="14" max="14" width="14.42578125" style="3" bestFit="1" customWidth="1"/>
    <col min="15" max="15" width="9.140625" style="3"/>
    <col min="16" max="16" width="10.85546875" style="3" bestFit="1" customWidth="1"/>
    <col min="17" max="16384" width="9.140625" style="3"/>
  </cols>
  <sheetData>
    <row r="1" spans="1:15" x14ac:dyDescent="0.25">
      <c r="A1" s="20"/>
      <c r="B1" s="4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41" t="s">
        <v>77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5" x14ac:dyDescent="0.25">
      <c r="A3" s="20"/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x14ac:dyDescent="0.25">
      <c r="A4" s="20"/>
      <c r="B4" s="43" t="s">
        <v>78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5" ht="16.5" thickBot="1" x14ac:dyDescent="0.3">
      <c r="A5" s="44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ht="17.25" thickTop="1" thickBot="1" x14ac:dyDescent="0.3">
      <c r="A6" s="44"/>
      <c r="B6" s="45" t="s">
        <v>79</v>
      </c>
      <c r="C6" s="46" t="s">
        <v>80</v>
      </c>
      <c r="D6" s="46"/>
      <c r="E6" s="46"/>
      <c r="F6" s="47" t="s">
        <v>81</v>
      </c>
      <c r="G6" s="47"/>
      <c r="H6" s="48" t="s">
        <v>17</v>
      </c>
      <c r="I6" s="48"/>
      <c r="J6" s="48"/>
      <c r="K6" s="48"/>
      <c r="L6" s="48"/>
      <c r="M6" s="48"/>
      <c r="N6" s="48"/>
    </row>
    <row r="7" spans="1:15" ht="16.5" thickTop="1" x14ac:dyDescent="0.25">
      <c r="A7" s="20"/>
      <c r="B7" s="45"/>
      <c r="C7" s="46"/>
      <c r="D7" s="46"/>
      <c r="E7" s="46"/>
      <c r="F7" s="47"/>
      <c r="G7" s="47"/>
      <c r="H7" s="48"/>
      <c r="I7" s="48"/>
      <c r="J7" s="48"/>
      <c r="K7" s="48"/>
      <c r="L7" s="48"/>
      <c r="M7" s="48"/>
      <c r="N7" s="48"/>
    </row>
    <row r="8" spans="1:15" x14ac:dyDescent="0.25">
      <c r="A8" s="20"/>
      <c r="B8" s="49" t="s">
        <v>82</v>
      </c>
      <c r="C8" s="50" t="s">
        <v>36</v>
      </c>
      <c r="D8" s="50"/>
      <c r="E8" s="50"/>
      <c r="F8" s="51" t="s">
        <v>83</v>
      </c>
      <c r="G8" s="51"/>
      <c r="H8" s="52" t="s">
        <v>35</v>
      </c>
      <c r="I8" s="52"/>
      <c r="J8" s="52"/>
      <c r="K8" s="52"/>
      <c r="L8" s="52"/>
      <c r="M8" s="52"/>
      <c r="N8" s="52"/>
    </row>
    <row r="9" spans="1:15" ht="16.5" thickBot="1" x14ac:dyDescent="0.3">
      <c r="A9" s="20"/>
      <c r="B9" s="53" t="s">
        <v>84</v>
      </c>
      <c r="C9" s="53"/>
      <c r="D9" s="54" t="s">
        <v>85</v>
      </c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5" ht="17.25" thickTop="1" thickBot="1" x14ac:dyDescent="0.3">
      <c r="A10" s="20"/>
      <c r="B10" s="53"/>
      <c r="C10" s="53"/>
      <c r="D10" s="55" t="s">
        <v>86</v>
      </c>
      <c r="E10" s="56">
        <v>2024</v>
      </c>
      <c r="F10" s="57" t="s">
        <v>51</v>
      </c>
      <c r="G10" s="57"/>
      <c r="H10" s="57" t="s">
        <v>51</v>
      </c>
      <c r="I10" s="57"/>
      <c r="J10" s="58" t="s">
        <v>51</v>
      </c>
      <c r="K10" s="57" t="s">
        <v>51</v>
      </c>
      <c r="L10" s="57"/>
      <c r="M10" s="59" t="s">
        <v>87</v>
      </c>
      <c r="N10" s="60" t="s">
        <v>88</v>
      </c>
    </row>
    <row r="11" spans="1:15" ht="80.25" thickTop="1" thickBot="1" x14ac:dyDescent="0.3">
      <c r="A11" s="20"/>
      <c r="B11" s="53"/>
      <c r="C11" s="53"/>
      <c r="D11" s="61" t="s">
        <v>89</v>
      </c>
      <c r="E11" s="62" t="s">
        <v>90</v>
      </c>
      <c r="F11" s="63" t="s">
        <v>91</v>
      </c>
      <c r="G11" s="64" t="s">
        <v>90</v>
      </c>
      <c r="H11" s="63" t="s">
        <v>92</v>
      </c>
      <c r="I11" s="64" t="s">
        <v>90</v>
      </c>
      <c r="J11" s="65" t="s">
        <v>93</v>
      </c>
      <c r="K11" s="63" t="s">
        <v>94</v>
      </c>
      <c r="L11" s="64" t="s">
        <v>90</v>
      </c>
      <c r="M11" s="59"/>
      <c r="N11" s="60"/>
    </row>
    <row r="12" spans="1:15" ht="17.25" thickTop="1" thickBot="1" x14ac:dyDescent="0.3">
      <c r="A12" s="20"/>
      <c r="B12" s="53"/>
      <c r="C12" s="53"/>
      <c r="D12" s="66" t="s">
        <v>95</v>
      </c>
      <c r="E12" s="66" t="s">
        <v>96</v>
      </c>
      <c r="F12" s="66" t="s">
        <v>97</v>
      </c>
      <c r="G12" s="66" t="s">
        <v>98</v>
      </c>
      <c r="H12" s="66" t="s">
        <v>99</v>
      </c>
      <c r="I12" s="66" t="s">
        <v>100</v>
      </c>
      <c r="J12" s="66" t="s">
        <v>101</v>
      </c>
      <c r="K12" s="66" t="s">
        <v>102</v>
      </c>
      <c r="L12" s="66" t="s">
        <v>103</v>
      </c>
      <c r="M12" s="66" t="s">
        <v>104</v>
      </c>
      <c r="N12" s="67" t="s">
        <v>105</v>
      </c>
    </row>
    <row r="13" spans="1:15" ht="16.5" thickTop="1" x14ac:dyDescent="0.25">
      <c r="A13" s="20"/>
      <c r="B13" s="68" t="s">
        <v>106</v>
      </c>
      <c r="C13" s="68"/>
      <c r="D13" s="69"/>
      <c r="E13" s="70"/>
      <c r="F13" s="69"/>
      <c r="G13" s="70"/>
      <c r="H13" s="69"/>
      <c r="I13" s="70"/>
      <c r="J13" s="71"/>
      <c r="K13" s="69"/>
      <c r="L13" s="70"/>
      <c r="M13" s="69"/>
      <c r="N13" s="72"/>
    </row>
    <row r="14" spans="1:15" x14ac:dyDescent="0.25">
      <c r="A14" s="20"/>
      <c r="B14" s="73" t="s">
        <v>48</v>
      </c>
      <c r="C14" s="74" t="s">
        <v>107</v>
      </c>
      <c r="D14" s="69"/>
      <c r="E14" s="70"/>
      <c r="F14" s="69"/>
      <c r="G14" s="70"/>
      <c r="H14" s="69"/>
      <c r="I14" s="70"/>
      <c r="J14" s="75"/>
      <c r="K14" s="69"/>
      <c r="L14" s="70"/>
      <c r="M14" s="69"/>
      <c r="N14" s="72"/>
    </row>
    <row r="15" spans="1:15" x14ac:dyDescent="0.25">
      <c r="A15" s="20"/>
      <c r="B15" s="76" t="s">
        <v>56</v>
      </c>
      <c r="C15" s="77" t="s">
        <v>108</v>
      </c>
      <c r="D15" s="78">
        <v>39049757</v>
      </c>
      <c r="E15" s="79">
        <v>25.5</v>
      </c>
      <c r="F15" s="79">
        <v>60500000</v>
      </c>
      <c r="G15" s="80">
        <f>F15/$F$30</f>
        <v>0.4944830404577033</v>
      </c>
      <c r="H15" s="79">
        <v>57500000</v>
      </c>
      <c r="I15" s="80">
        <f>H15/$H$30</f>
        <v>0.56344928956393925</v>
      </c>
      <c r="J15" s="79">
        <f>H15-F15</f>
        <v>-3000000</v>
      </c>
      <c r="K15" s="79">
        <v>48135880</v>
      </c>
      <c r="L15" s="80">
        <f>K15/$K$30</f>
        <v>0.54962825781383884</v>
      </c>
      <c r="M15" s="79">
        <f>H15-K15</f>
        <v>9364120</v>
      </c>
      <c r="N15" s="81">
        <f>K15/H15</f>
        <v>0.83714573913043477</v>
      </c>
      <c r="O15" s="82"/>
    </row>
    <row r="16" spans="1:15" x14ac:dyDescent="0.25">
      <c r="A16" s="20"/>
      <c r="B16" s="76" t="s">
        <v>57</v>
      </c>
      <c r="C16" s="77" t="s">
        <v>109</v>
      </c>
      <c r="D16" s="78">
        <v>6422163</v>
      </c>
      <c r="E16" s="79">
        <v>24.8</v>
      </c>
      <c r="F16" s="79">
        <v>10300000</v>
      </c>
      <c r="G16" s="80">
        <f t="shared" ref="G16:G19" si="0">F16/$F$30</f>
        <v>8.4184715978749491E-2</v>
      </c>
      <c r="H16" s="79">
        <v>9600000</v>
      </c>
      <c r="I16" s="80">
        <f t="shared" ref="I16:I21" si="1">H16/$H$30</f>
        <v>9.407153356197942E-2</v>
      </c>
      <c r="J16" s="79">
        <f>H16-F16</f>
        <v>-700000</v>
      </c>
      <c r="K16" s="79">
        <v>8021727</v>
      </c>
      <c r="L16" s="80">
        <f t="shared" ref="L16:L21" si="2">K16/$K$30</f>
        <v>9.1594208637470254E-2</v>
      </c>
      <c r="M16" s="79">
        <f>H16-K16</f>
        <v>1578273</v>
      </c>
      <c r="N16" s="81">
        <f>K16/H16</f>
        <v>0.83559656250000003</v>
      </c>
    </row>
    <row r="17" spans="1:14" x14ac:dyDescent="0.25">
      <c r="A17" s="20"/>
      <c r="B17" s="76" t="s">
        <v>58</v>
      </c>
      <c r="C17" s="77" t="s">
        <v>110</v>
      </c>
      <c r="D17" s="78">
        <v>20581062</v>
      </c>
      <c r="E17" s="79">
        <v>18.5</v>
      </c>
      <c r="F17" s="79">
        <v>41550000</v>
      </c>
      <c r="G17" s="80">
        <f t="shared" si="0"/>
        <v>0.33959950960359625</v>
      </c>
      <c r="H17" s="79">
        <v>29526000</v>
      </c>
      <c r="I17" s="80">
        <f t="shared" si="1"/>
        <v>0.28932876041156297</v>
      </c>
      <c r="J17" s="79">
        <f t="shared" ref="J17:J21" si="3">H17-F17</f>
        <v>-12024000</v>
      </c>
      <c r="K17" s="79">
        <v>27584870</v>
      </c>
      <c r="L17" s="80">
        <f t="shared" si="2"/>
        <v>0.31497136938435999</v>
      </c>
      <c r="M17" s="79">
        <f t="shared" ref="M17:M21" si="4">H17-K17</f>
        <v>1941130</v>
      </c>
      <c r="N17" s="81">
        <f t="shared" ref="N17:N25" si="5">K17/H17</f>
        <v>0.93425692609903133</v>
      </c>
    </row>
    <row r="18" spans="1:14" x14ac:dyDescent="0.25">
      <c r="A18" s="20"/>
      <c r="B18" s="76" t="s">
        <v>59</v>
      </c>
      <c r="C18" s="77" t="s">
        <v>111</v>
      </c>
      <c r="D18" s="78">
        <v>0</v>
      </c>
      <c r="E18" s="79">
        <v>0</v>
      </c>
      <c r="F18" s="79">
        <v>0</v>
      </c>
      <c r="G18" s="80">
        <f t="shared" si="0"/>
        <v>0</v>
      </c>
      <c r="H18" s="79">
        <v>0</v>
      </c>
      <c r="I18" s="80">
        <f t="shared" si="1"/>
        <v>0</v>
      </c>
      <c r="J18" s="79">
        <f t="shared" si="3"/>
        <v>0</v>
      </c>
      <c r="K18" s="79">
        <v>0</v>
      </c>
      <c r="L18" s="80">
        <f t="shared" si="2"/>
        <v>0</v>
      </c>
      <c r="M18" s="79">
        <f t="shared" si="4"/>
        <v>0</v>
      </c>
      <c r="N18" s="81">
        <v>0</v>
      </c>
    </row>
    <row r="19" spans="1:14" x14ac:dyDescent="0.25">
      <c r="A19" s="20"/>
      <c r="B19" s="76" t="s">
        <v>60</v>
      </c>
      <c r="C19" s="77" t="s">
        <v>112</v>
      </c>
      <c r="D19" s="78">
        <v>396279</v>
      </c>
      <c r="E19" s="79">
        <v>14.6</v>
      </c>
      <c r="F19" s="79">
        <v>8000000</v>
      </c>
      <c r="G19" s="80">
        <f t="shared" si="0"/>
        <v>6.5386187167960769E-2</v>
      </c>
      <c r="H19" s="79">
        <v>4800000</v>
      </c>
      <c r="I19" s="80">
        <f t="shared" si="1"/>
        <v>4.703576678098971E-2</v>
      </c>
      <c r="J19" s="79">
        <f t="shared" si="3"/>
        <v>-3200000</v>
      </c>
      <c r="K19" s="79">
        <v>3419019</v>
      </c>
      <c r="L19" s="80">
        <f t="shared" si="2"/>
        <v>3.90392666842782E-2</v>
      </c>
      <c r="M19" s="79">
        <f t="shared" si="4"/>
        <v>1380981</v>
      </c>
      <c r="N19" s="81">
        <f t="shared" si="5"/>
        <v>0.71229562499999999</v>
      </c>
    </row>
    <row r="20" spans="1:14" x14ac:dyDescent="0.25">
      <c r="A20" s="20"/>
      <c r="B20" s="76" t="s">
        <v>61</v>
      </c>
      <c r="C20" s="77" t="s">
        <v>113</v>
      </c>
      <c r="D20" s="78">
        <v>0</v>
      </c>
      <c r="E20" s="79">
        <v>0</v>
      </c>
      <c r="F20" s="79">
        <v>0</v>
      </c>
      <c r="G20" s="80"/>
      <c r="H20" s="79">
        <v>0</v>
      </c>
      <c r="I20" s="80">
        <f t="shared" si="1"/>
        <v>0</v>
      </c>
      <c r="J20" s="79">
        <f t="shared" si="3"/>
        <v>0</v>
      </c>
      <c r="K20" s="79">
        <v>0</v>
      </c>
      <c r="L20" s="80">
        <f t="shared" si="2"/>
        <v>0</v>
      </c>
      <c r="M20" s="79">
        <f t="shared" si="4"/>
        <v>0</v>
      </c>
      <c r="N20" s="81">
        <v>0</v>
      </c>
    </row>
    <row r="21" spans="1:14" x14ac:dyDescent="0.25">
      <c r="A21" s="20"/>
      <c r="B21" s="76" t="s">
        <v>62</v>
      </c>
      <c r="C21" s="77" t="s">
        <v>114</v>
      </c>
      <c r="D21" s="78">
        <v>119000</v>
      </c>
      <c r="E21" s="79">
        <v>4.8</v>
      </c>
      <c r="F21" s="79">
        <v>0</v>
      </c>
      <c r="G21" s="79"/>
      <c r="H21" s="79">
        <v>124000</v>
      </c>
      <c r="I21" s="80">
        <f t="shared" si="1"/>
        <v>1.2150906418422341E-3</v>
      </c>
      <c r="J21" s="79">
        <f t="shared" si="3"/>
        <v>124000</v>
      </c>
      <c r="K21" s="79">
        <v>6000</v>
      </c>
      <c r="L21" s="83">
        <f t="shared" si="2"/>
        <v>6.8509592987248447E-5</v>
      </c>
      <c r="M21" s="79">
        <f t="shared" si="4"/>
        <v>118000</v>
      </c>
      <c r="N21" s="81">
        <f t="shared" si="5"/>
        <v>4.8387096774193547E-2</v>
      </c>
    </row>
    <row r="22" spans="1:14" x14ac:dyDescent="0.25">
      <c r="A22" s="20"/>
      <c r="B22" s="84"/>
      <c r="C22" s="85" t="s">
        <v>115</v>
      </c>
      <c r="D22" s="86">
        <v>66568261</v>
      </c>
      <c r="E22" s="87">
        <v>22.3</v>
      </c>
      <c r="F22" s="87">
        <f>SUM(F15:F21)</f>
        <v>120350000</v>
      </c>
      <c r="G22" s="88">
        <f t="shared" ref="G22:K22" si="6">SUM(G15:G21)</f>
        <v>0.98365345320800979</v>
      </c>
      <c r="H22" s="87">
        <f t="shared" si="6"/>
        <v>101550000</v>
      </c>
      <c r="I22" s="89">
        <f t="shared" si="6"/>
        <v>0.99510044096031358</v>
      </c>
      <c r="J22" s="87">
        <f t="shared" si="6"/>
        <v>-18800000</v>
      </c>
      <c r="K22" s="87">
        <f t="shared" si="6"/>
        <v>87167496</v>
      </c>
      <c r="L22" s="89">
        <f>K22/K30</f>
        <v>0.99530161211293455</v>
      </c>
      <c r="M22" s="87">
        <f t="shared" ref="M22" si="7">SUM(M15:M21)</f>
        <v>14382504</v>
      </c>
      <c r="N22" s="90">
        <f>K22/H22</f>
        <v>0.85837022156573117</v>
      </c>
    </row>
    <row r="23" spans="1:14" x14ac:dyDescent="0.25">
      <c r="A23" s="20"/>
      <c r="B23" s="76" t="s">
        <v>54</v>
      </c>
      <c r="C23" s="77" t="s">
        <v>116</v>
      </c>
      <c r="D23" s="78">
        <v>0</v>
      </c>
      <c r="E23" s="79">
        <v>0</v>
      </c>
      <c r="F23" s="79">
        <v>0</v>
      </c>
      <c r="G23" s="79"/>
      <c r="H23" s="79">
        <v>0</v>
      </c>
      <c r="I23" s="79"/>
      <c r="J23" s="79">
        <f>H23-F23</f>
        <v>0</v>
      </c>
      <c r="K23" s="79">
        <v>0</v>
      </c>
      <c r="L23" s="79"/>
      <c r="M23" s="79">
        <f t="shared" ref="M23:M28" si="8">H23-K23</f>
        <v>0</v>
      </c>
      <c r="N23" s="81">
        <v>0</v>
      </c>
    </row>
    <row r="24" spans="1:14" x14ac:dyDescent="0.25">
      <c r="A24" s="20"/>
      <c r="B24" s="76" t="s">
        <v>55</v>
      </c>
      <c r="C24" s="77" t="s">
        <v>117</v>
      </c>
      <c r="D24" s="78">
        <v>330960</v>
      </c>
      <c r="E24" s="79">
        <v>0</v>
      </c>
      <c r="F24" s="79">
        <v>2000000</v>
      </c>
      <c r="G24" s="80">
        <f>F24/F30</f>
        <v>1.6346546791990192E-2</v>
      </c>
      <c r="H24" s="79">
        <v>500000</v>
      </c>
      <c r="I24" s="80">
        <f>H24/H30</f>
        <v>4.8995590396864281E-3</v>
      </c>
      <c r="J24" s="79">
        <f>H24-F24</f>
        <v>-1500000</v>
      </c>
      <c r="K24" s="79">
        <v>411480</v>
      </c>
      <c r="L24" s="91">
        <f>K24/K30</f>
        <v>4.6983878870654984E-3</v>
      </c>
      <c r="M24" s="79">
        <f t="shared" si="8"/>
        <v>88520</v>
      </c>
      <c r="N24" s="81">
        <f t="shared" si="5"/>
        <v>0.82296000000000002</v>
      </c>
    </row>
    <row r="25" spans="1:14" x14ac:dyDescent="0.25">
      <c r="A25" s="20"/>
      <c r="B25" s="84"/>
      <c r="C25" s="85" t="s">
        <v>118</v>
      </c>
      <c r="D25" s="86">
        <v>330960</v>
      </c>
      <c r="E25" s="87">
        <v>0</v>
      </c>
      <c r="F25" s="87">
        <f>SUM(F23:F24)</f>
        <v>2000000</v>
      </c>
      <c r="G25" s="88">
        <f>F25/F30</f>
        <v>1.6346546791990192E-2</v>
      </c>
      <c r="H25" s="87">
        <f t="shared" ref="H25:K25" si="9">SUM(H23:H24)</f>
        <v>500000</v>
      </c>
      <c r="I25" s="89">
        <f>H25/H30</f>
        <v>4.8995590396864281E-3</v>
      </c>
      <c r="J25" s="87">
        <f t="shared" si="9"/>
        <v>-1500000</v>
      </c>
      <c r="K25" s="87">
        <f t="shared" si="9"/>
        <v>411480</v>
      </c>
      <c r="L25" s="89">
        <f>K25/K30</f>
        <v>4.6983878870654984E-3</v>
      </c>
      <c r="M25" s="87">
        <f t="shared" ref="M25" si="10">SUM(M23:M24)</f>
        <v>88520</v>
      </c>
      <c r="N25" s="90">
        <f t="shared" si="5"/>
        <v>0.82296000000000002</v>
      </c>
    </row>
    <row r="26" spans="1:14" x14ac:dyDescent="0.25">
      <c r="A26" s="20"/>
      <c r="B26" s="76" t="s">
        <v>54</v>
      </c>
      <c r="C26" s="77" t="s">
        <v>116</v>
      </c>
      <c r="D26" s="78">
        <v>0</v>
      </c>
      <c r="E26" s="79">
        <v>0</v>
      </c>
      <c r="F26" s="79">
        <v>0</v>
      </c>
      <c r="G26" s="79"/>
      <c r="H26" s="79">
        <v>0</v>
      </c>
      <c r="I26" s="79"/>
      <c r="J26" s="79">
        <f t="shared" ref="J26:J28" si="11">H26-F26</f>
        <v>0</v>
      </c>
      <c r="K26" s="79">
        <v>0</v>
      </c>
      <c r="L26" s="79"/>
      <c r="M26" s="79">
        <f t="shared" si="8"/>
        <v>0</v>
      </c>
      <c r="N26" s="81">
        <v>0</v>
      </c>
    </row>
    <row r="27" spans="1:14" x14ac:dyDescent="0.25">
      <c r="A27" s="20"/>
      <c r="B27" s="76" t="s">
        <v>55</v>
      </c>
      <c r="C27" s="77" t="s">
        <v>117</v>
      </c>
      <c r="D27" s="78">
        <v>0</v>
      </c>
      <c r="E27" s="79">
        <v>0</v>
      </c>
      <c r="F27" s="79">
        <v>0</v>
      </c>
      <c r="G27" s="79"/>
      <c r="H27" s="79">
        <v>0</v>
      </c>
      <c r="I27" s="79"/>
      <c r="J27" s="79">
        <f t="shared" si="11"/>
        <v>0</v>
      </c>
      <c r="K27" s="79">
        <v>0</v>
      </c>
      <c r="L27" s="79"/>
      <c r="M27" s="79">
        <f t="shared" si="8"/>
        <v>0</v>
      </c>
      <c r="N27" s="81">
        <v>0</v>
      </c>
    </row>
    <row r="28" spans="1:14" x14ac:dyDescent="0.25">
      <c r="A28" s="20"/>
      <c r="B28" s="84"/>
      <c r="C28" s="85" t="s">
        <v>119</v>
      </c>
      <c r="D28" s="86">
        <v>0</v>
      </c>
      <c r="E28" s="87">
        <v>0</v>
      </c>
      <c r="F28" s="87">
        <f>SUM(F26:F27)</f>
        <v>0</v>
      </c>
      <c r="G28" s="87">
        <v>0</v>
      </c>
      <c r="H28" s="87">
        <v>0</v>
      </c>
      <c r="I28" s="87">
        <v>0</v>
      </c>
      <c r="J28" s="79">
        <f t="shared" si="11"/>
        <v>0</v>
      </c>
      <c r="K28" s="87">
        <v>0</v>
      </c>
      <c r="L28" s="87">
        <v>0</v>
      </c>
      <c r="M28" s="79">
        <f t="shared" si="8"/>
        <v>0</v>
      </c>
      <c r="N28" s="81">
        <v>0</v>
      </c>
    </row>
    <row r="29" spans="1:14" x14ac:dyDescent="0.25">
      <c r="A29" s="20"/>
      <c r="B29" s="92"/>
      <c r="C29" s="93" t="s">
        <v>120</v>
      </c>
      <c r="D29" s="94">
        <v>330960</v>
      </c>
      <c r="E29" s="95">
        <v>0</v>
      </c>
      <c r="F29" s="95">
        <f>F25+F28</f>
        <v>2000000</v>
      </c>
      <c r="G29" s="96">
        <f>F29/F30</f>
        <v>1.6346546791990192E-2</v>
      </c>
      <c r="H29" s="95">
        <f t="shared" ref="H29:K29" si="12">H25+H28</f>
        <v>500000</v>
      </c>
      <c r="I29" s="97">
        <f>H29/H30</f>
        <v>4.8995590396864281E-3</v>
      </c>
      <c r="J29" s="95">
        <f t="shared" si="12"/>
        <v>-1500000</v>
      </c>
      <c r="K29" s="95">
        <f t="shared" si="12"/>
        <v>411480</v>
      </c>
      <c r="L29" s="97">
        <f>K29/K30</f>
        <v>4.6983878870654984E-3</v>
      </c>
      <c r="M29" s="95">
        <f>H29-K29</f>
        <v>88520</v>
      </c>
      <c r="N29" s="96">
        <f>K29/H29</f>
        <v>0.82296000000000002</v>
      </c>
    </row>
    <row r="30" spans="1:14" x14ac:dyDescent="0.25">
      <c r="A30" s="20"/>
      <c r="B30" s="92"/>
      <c r="C30" s="93" t="s">
        <v>121</v>
      </c>
      <c r="D30" s="94">
        <v>66899221</v>
      </c>
      <c r="E30" s="95">
        <v>21.9</v>
      </c>
      <c r="F30" s="95">
        <f>F22+F29</f>
        <v>122350000</v>
      </c>
      <c r="G30" s="96">
        <f>G22+G29</f>
        <v>1</v>
      </c>
      <c r="H30" s="95">
        <f t="shared" ref="H30:L30" si="13">H22+H29</f>
        <v>102050000</v>
      </c>
      <c r="I30" s="96">
        <f t="shared" si="13"/>
        <v>1</v>
      </c>
      <c r="J30" s="95">
        <f t="shared" si="13"/>
        <v>-20300000</v>
      </c>
      <c r="K30" s="95">
        <f t="shared" si="13"/>
        <v>87578976</v>
      </c>
      <c r="L30" s="96">
        <f t="shared" si="13"/>
        <v>1</v>
      </c>
      <c r="M30" s="95">
        <f>H30-K30</f>
        <v>14471024</v>
      </c>
      <c r="N30" s="96">
        <f>K30/H30</f>
        <v>0.85819672709456152</v>
      </c>
    </row>
    <row r="31" spans="1:14" x14ac:dyDescent="0.25">
      <c r="A31" s="20"/>
      <c r="B31" s="84"/>
      <c r="C31" s="85" t="s">
        <v>122</v>
      </c>
      <c r="D31" s="86">
        <v>12868553</v>
      </c>
      <c r="E31" s="87"/>
      <c r="F31" s="87"/>
      <c r="G31" s="87"/>
      <c r="H31" s="87"/>
      <c r="I31" s="87"/>
      <c r="J31" s="87"/>
      <c r="K31" s="87">
        <v>2627550</v>
      </c>
      <c r="L31" s="87"/>
      <c r="M31" s="87"/>
      <c r="N31" s="98"/>
    </row>
    <row r="32" spans="1:14" x14ac:dyDescent="0.25">
      <c r="A32" s="20"/>
      <c r="B32" s="84"/>
      <c r="C32" s="85" t="s">
        <v>123</v>
      </c>
      <c r="D32" s="86">
        <v>0</v>
      </c>
      <c r="E32" s="87"/>
      <c r="F32" s="87"/>
      <c r="G32" s="87"/>
      <c r="H32" s="87"/>
      <c r="I32" s="87"/>
      <c r="J32" s="87"/>
      <c r="K32" s="87">
        <v>0</v>
      </c>
      <c r="L32" s="87"/>
      <c r="M32" s="87"/>
      <c r="N32" s="98"/>
    </row>
    <row r="33" spans="1:16" ht="16.5" thickBot="1" x14ac:dyDescent="0.3">
      <c r="A33" s="20"/>
      <c r="B33" s="92"/>
      <c r="C33" s="93" t="s">
        <v>124</v>
      </c>
      <c r="D33" s="94">
        <v>79767774</v>
      </c>
      <c r="E33" s="95"/>
      <c r="F33" s="95"/>
      <c r="G33" s="95"/>
      <c r="H33" s="95"/>
      <c r="I33" s="95"/>
      <c r="J33" s="95"/>
      <c r="K33" s="95">
        <f>K30+K31</f>
        <v>90206526</v>
      </c>
      <c r="L33" s="95"/>
      <c r="M33" s="95"/>
      <c r="N33" s="99"/>
    </row>
    <row r="34" spans="1:16" ht="16.5" thickTop="1" x14ac:dyDescent="0.25">
      <c r="A34" s="20"/>
      <c r="B34" s="100" t="s">
        <v>125</v>
      </c>
      <c r="C34" s="100"/>
      <c r="D34" s="101"/>
      <c r="E34" s="102"/>
      <c r="F34" s="101"/>
      <c r="G34" s="102"/>
      <c r="H34" s="101"/>
      <c r="I34" s="102"/>
      <c r="J34" s="103"/>
      <c r="K34" s="101"/>
      <c r="L34" s="102"/>
      <c r="M34" s="101"/>
      <c r="N34" s="104"/>
    </row>
    <row r="35" spans="1:16" x14ac:dyDescent="0.25">
      <c r="A35" s="20"/>
      <c r="B35" s="73" t="s">
        <v>126</v>
      </c>
      <c r="C35" s="74" t="s">
        <v>107</v>
      </c>
      <c r="D35" s="69"/>
      <c r="E35" s="70"/>
      <c r="F35" s="69"/>
      <c r="G35" s="70"/>
      <c r="H35" s="69"/>
      <c r="I35" s="70"/>
      <c r="J35" s="75"/>
      <c r="K35" s="69"/>
      <c r="L35" s="70"/>
      <c r="M35" s="69"/>
      <c r="N35" s="72"/>
    </row>
    <row r="36" spans="1:16" x14ac:dyDescent="0.25">
      <c r="A36" s="20"/>
      <c r="B36" s="76"/>
      <c r="C36" s="105" t="s">
        <v>127</v>
      </c>
      <c r="D36" s="94">
        <v>66568261</v>
      </c>
      <c r="E36" s="95">
        <v>99.5</v>
      </c>
      <c r="F36" s="95">
        <f>SUM(F38:F39)</f>
        <v>120350000</v>
      </c>
      <c r="G36" s="96">
        <f t="shared" ref="G36:M36" si="14">SUM(G38:G39)</f>
        <v>0.98365345320800979</v>
      </c>
      <c r="H36" s="95">
        <f t="shared" si="14"/>
        <v>101550000</v>
      </c>
      <c r="I36" s="97">
        <f t="shared" si="14"/>
        <v>0.99510044096031358</v>
      </c>
      <c r="J36" s="95">
        <f t="shared" si="14"/>
        <v>-18800000</v>
      </c>
      <c r="K36" s="95">
        <f t="shared" si="14"/>
        <v>87167496</v>
      </c>
      <c r="L36" s="97">
        <f t="shared" si="14"/>
        <v>0.99530161211293455</v>
      </c>
      <c r="M36" s="95">
        <f t="shared" si="14"/>
        <v>14382504</v>
      </c>
      <c r="N36" s="96">
        <f>K36/H36</f>
        <v>0.85837022156573117</v>
      </c>
    </row>
    <row r="37" spans="1:16" x14ac:dyDescent="0.25">
      <c r="A37" s="20"/>
      <c r="B37" s="76" t="s">
        <v>128</v>
      </c>
      <c r="C37" s="106" t="s">
        <v>129</v>
      </c>
      <c r="D37" s="78"/>
      <c r="E37" s="79"/>
      <c r="F37" s="79"/>
      <c r="G37" s="79"/>
      <c r="H37" s="79"/>
      <c r="I37" s="79"/>
      <c r="J37" s="79"/>
      <c r="K37" s="78"/>
      <c r="L37" s="79"/>
      <c r="M37" s="79"/>
      <c r="N37" s="107"/>
      <c r="P37" s="82"/>
    </row>
    <row r="38" spans="1:16" x14ac:dyDescent="0.25">
      <c r="A38" s="20"/>
      <c r="B38" s="76" t="s">
        <v>130</v>
      </c>
      <c r="C38" s="106" t="s">
        <v>131</v>
      </c>
      <c r="D38" s="78">
        <v>55988082</v>
      </c>
      <c r="E38" s="79">
        <v>83.7</v>
      </c>
      <c r="F38" s="79">
        <v>93350000</v>
      </c>
      <c r="G38" s="80">
        <f>F38/$F$52</f>
        <v>0.76297507151614219</v>
      </c>
      <c r="H38" s="79">
        <v>82950000</v>
      </c>
      <c r="I38" s="80">
        <f>H38/$H$52</f>
        <v>0.81283684468397843</v>
      </c>
      <c r="J38" s="79">
        <f>H38-F38</f>
        <v>-10400000</v>
      </c>
      <c r="K38" s="78">
        <v>69789877</v>
      </c>
      <c r="L38" s="80">
        <f>K38/$K$44</f>
        <v>0.79687934465002197</v>
      </c>
      <c r="M38" s="79">
        <f>H38-K38</f>
        <v>13160123</v>
      </c>
      <c r="N38" s="81">
        <f>K38/H38</f>
        <v>0.84134872814948769</v>
      </c>
    </row>
    <row r="39" spans="1:16" x14ac:dyDescent="0.25">
      <c r="A39" s="20"/>
      <c r="B39" s="76" t="s">
        <v>132</v>
      </c>
      <c r="C39" s="106" t="s">
        <v>133</v>
      </c>
      <c r="D39" s="78">
        <v>10580179</v>
      </c>
      <c r="E39" s="79">
        <v>15.8</v>
      </c>
      <c r="F39" s="79">
        <v>27000000</v>
      </c>
      <c r="G39" s="80">
        <f t="shared" ref="G39:G46" si="15">F39/$F$52</f>
        <v>0.2206783816918676</v>
      </c>
      <c r="H39" s="79">
        <v>18600000</v>
      </c>
      <c r="I39" s="80">
        <f t="shared" ref="I39:I46" si="16">H39/$H$52</f>
        <v>0.18226359627633512</v>
      </c>
      <c r="J39" s="79">
        <f>H39-F39</f>
        <v>-8400000</v>
      </c>
      <c r="K39" s="78">
        <v>17377619</v>
      </c>
      <c r="L39" s="80">
        <f t="shared" ref="L39:L43" si="17">K39/$K$44</f>
        <v>0.19842226746291255</v>
      </c>
      <c r="M39" s="79">
        <f t="shared" ref="M39:M46" si="18">H39-K39</f>
        <v>1222381</v>
      </c>
      <c r="N39" s="81">
        <f t="shared" ref="N39:N42" si="19">K39/H39</f>
        <v>0.93428059139784947</v>
      </c>
    </row>
    <row r="40" spans="1:16" x14ac:dyDescent="0.25">
      <c r="A40" s="20"/>
      <c r="B40" s="76"/>
      <c r="C40" s="105" t="s">
        <v>134</v>
      </c>
      <c r="D40" s="94">
        <v>330960</v>
      </c>
      <c r="E40" s="95">
        <v>0.5</v>
      </c>
      <c r="F40" s="95">
        <f>SUM(F42:F43)</f>
        <v>2000000</v>
      </c>
      <c r="G40" s="96">
        <f>SUM(G42:G43)</f>
        <v>1.6346546791990192E-2</v>
      </c>
      <c r="H40" s="95">
        <f t="shared" ref="H40:M40" si="20">SUM(H42:H43)</f>
        <v>500000</v>
      </c>
      <c r="I40" s="96">
        <f t="shared" si="20"/>
        <v>4.8995590396864281E-3</v>
      </c>
      <c r="J40" s="95">
        <f t="shared" si="20"/>
        <v>-1500000</v>
      </c>
      <c r="K40" s="95">
        <f t="shared" si="20"/>
        <v>411480</v>
      </c>
      <c r="L40" s="97">
        <f t="shared" si="20"/>
        <v>4.6983878870654984E-3</v>
      </c>
      <c r="M40" s="95">
        <f t="shared" si="20"/>
        <v>88520</v>
      </c>
      <c r="N40" s="96">
        <f>K40/H40</f>
        <v>0.82296000000000002</v>
      </c>
    </row>
    <row r="41" spans="1:16" x14ac:dyDescent="0.25">
      <c r="A41" s="20"/>
      <c r="B41" s="76" t="s">
        <v>128</v>
      </c>
      <c r="C41" s="106" t="s">
        <v>129</v>
      </c>
      <c r="D41" s="78"/>
      <c r="E41" s="79"/>
      <c r="F41" s="79"/>
      <c r="G41" s="80"/>
      <c r="H41" s="79"/>
      <c r="I41" s="80"/>
      <c r="J41" s="79"/>
      <c r="K41" s="78"/>
      <c r="L41" s="80"/>
      <c r="M41" s="79"/>
      <c r="N41" s="81"/>
    </row>
    <row r="42" spans="1:16" x14ac:dyDescent="0.25">
      <c r="A42" s="20"/>
      <c r="B42" s="76" t="s">
        <v>135</v>
      </c>
      <c r="C42" s="106" t="s">
        <v>136</v>
      </c>
      <c r="D42" s="78">
        <v>330960</v>
      </c>
      <c r="E42" s="79">
        <v>0.5</v>
      </c>
      <c r="F42" s="79">
        <v>1000000</v>
      </c>
      <c r="G42" s="80">
        <f t="shared" si="15"/>
        <v>8.1732733959950961E-3</v>
      </c>
      <c r="H42" s="79">
        <v>500000</v>
      </c>
      <c r="I42" s="91">
        <f t="shared" si="16"/>
        <v>4.8995590396864281E-3</v>
      </c>
      <c r="J42" s="79">
        <f>H42-F42</f>
        <v>-500000</v>
      </c>
      <c r="K42" s="78">
        <v>411480</v>
      </c>
      <c r="L42" s="80">
        <f t="shared" si="17"/>
        <v>4.6983878870654984E-3</v>
      </c>
      <c r="M42" s="79">
        <f t="shared" si="18"/>
        <v>88520</v>
      </c>
      <c r="N42" s="81">
        <f t="shared" si="19"/>
        <v>0.82296000000000002</v>
      </c>
    </row>
    <row r="43" spans="1:16" x14ac:dyDescent="0.25">
      <c r="A43" s="20"/>
      <c r="B43" s="76" t="s">
        <v>137</v>
      </c>
      <c r="C43" s="106" t="s">
        <v>138</v>
      </c>
      <c r="D43" s="78">
        <v>0</v>
      </c>
      <c r="E43" s="79">
        <v>0</v>
      </c>
      <c r="F43" s="79">
        <v>1000000</v>
      </c>
      <c r="G43" s="80">
        <f t="shared" si="15"/>
        <v>8.1732733959950961E-3</v>
      </c>
      <c r="H43" s="79">
        <v>0</v>
      </c>
      <c r="I43" s="80">
        <f t="shared" si="16"/>
        <v>0</v>
      </c>
      <c r="J43" s="79">
        <f>H43-F43</f>
        <v>-1000000</v>
      </c>
      <c r="K43" s="78">
        <v>0</v>
      </c>
      <c r="L43" s="80">
        <f t="shared" si="17"/>
        <v>0</v>
      </c>
      <c r="M43" s="79">
        <f t="shared" si="18"/>
        <v>0</v>
      </c>
      <c r="N43" s="81">
        <v>0</v>
      </c>
    </row>
    <row r="44" spans="1:16" x14ac:dyDescent="0.25">
      <c r="A44" s="20"/>
      <c r="B44" s="76"/>
      <c r="C44" s="108" t="s">
        <v>118</v>
      </c>
      <c r="D44" s="86">
        <v>330960</v>
      </c>
      <c r="E44" s="87">
        <v>0.5</v>
      </c>
      <c r="F44" s="87">
        <f>F36+F40</f>
        <v>122350000</v>
      </c>
      <c r="G44" s="88">
        <f t="shared" ref="G44:M44" si="21">G36+G40</f>
        <v>1</v>
      </c>
      <c r="H44" s="87">
        <f t="shared" si="21"/>
        <v>102050000</v>
      </c>
      <c r="I44" s="88">
        <f t="shared" si="21"/>
        <v>1</v>
      </c>
      <c r="J44" s="87">
        <f t="shared" si="21"/>
        <v>-20300000</v>
      </c>
      <c r="K44" s="87">
        <f t="shared" si="21"/>
        <v>87578976</v>
      </c>
      <c r="L44" s="88">
        <f t="shared" si="21"/>
        <v>1</v>
      </c>
      <c r="M44" s="87">
        <f t="shared" si="21"/>
        <v>14471024</v>
      </c>
      <c r="N44" s="88">
        <f>K44/H44</f>
        <v>0.85819672709456152</v>
      </c>
    </row>
    <row r="45" spans="1:16" x14ac:dyDescent="0.25">
      <c r="A45" s="20"/>
      <c r="B45" s="76" t="s">
        <v>128</v>
      </c>
      <c r="C45" s="106" t="s">
        <v>129</v>
      </c>
      <c r="D45" s="78"/>
      <c r="E45" s="79"/>
      <c r="F45" s="79"/>
      <c r="G45" s="80"/>
      <c r="H45" s="79"/>
      <c r="I45" s="80"/>
      <c r="J45" s="79"/>
      <c r="K45" s="78"/>
      <c r="L45" s="80"/>
      <c r="M45" s="79"/>
      <c r="N45" s="81"/>
    </row>
    <row r="46" spans="1:16" x14ac:dyDescent="0.25">
      <c r="A46" s="20"/>
      <c r="B46" s="76"/>
      <c r="C46" s="108" t="s">
        <v>119</v>
      </c>
      <c r="D46" s="86">
        <v>0</v>
      </c>
      <c r="E46" s="87">
        <v>0</v>
      </c>
      <c r="F46" s="87">
        <v>0</v>
      </c>
      <c r="G46" s="80">
        <f t="shared" si="15"/>
        <v>0</v>
      </c>
      <c r="H46" s="87">
        <v>0</v>
      </c>
      <c r="I46" s="80">
        <f t="shared" si="16"/>
        <v>0</v>
      </c>
      <c r="J46" s="87">
        <f>H46-F46</f>
        <v>0</v>
      </c>
      <c r="K46" s="86">
        <v>0</v>
      </c>
      <c r="L46" s="80">
        <f t="shared" ref="L46" si="22">K46/$K$52</f>
        <v>0</v>
      </c>
      <c r="M46" s="79">
        <f t="shared" si="18"/>
        <v>0</v>
      </c>
      <c r="N46" s="81">
        <v>0</v>
      </c>
    </row>
    <row r="47" spans="1:16" x14ac:dyDescent="0.25">
      <c r="A47" s="20"/>
      <c r="B47" s="76"/>
      <c r="C47" s="105" t="s">
        <v>139</v>
      </c>
      <c r="D47" s="94">
        <v>12868553</v>
      </c>
      <c r="E47" s="95">
        <v>100</v>
      </c>
      <c r="F47" s="95"/>
      <c r="G47" s="95"/>
      <c r="H47" s="95"/>
      <c r="I47" s="95"/>
      <c r="J47" s="95"/>
      <c r="K47" s="94">
        <v>2627550</v>
      </c>
      <c r="L47" s="96"/>
      <c r="M47" s="95"/>
      <c r="N47" s="99"/>
    </row>
    <row r="48" spans="1:16" x14ac:dyDescent="0.25">
      <c r="A48" s="20"/>
      <c r="B48" s="76"/>
      <c r="C48" s="105" t="s">
        <v>140</v>
      </c>
      <c r="D48" s="94">
        <v>12868553</v>
      </c>
      <c r="E48" s="95">
        <v>100</v>
      </c>
      <c r="F48" s="95"/>
      <c r="G48" s="95"/>
      <c r="H48" s="95"/>
      <c r="I48" s="95"/>
      <c r="J48" s="95"/>
      <c r="K48" s="94">
        <v>2627550</v>
      </c>
      <c r="L48" s="94"/>
      <c r="M48" s="95"/>
      <c r="N48" s="99"/>
    </row>
    <row r="49" spans="1:14" x14ac:dyDescent="0.25">
      <c r="A49" s="20"/>
      <c r="B49" s="76" t="s">
        <v>128</v>
      </c>
      <c r="C49" s="106" t="s">
        <v>129</v>
      </c>
      <c r="D49" s="78"/>
      <c r="E49" s="79"/>
      <c r="F49" s="79"/>
      <c r="G49" s="79"/>
      <c r="H49" s="79"/>
      <c r="I49" s="79"/>
      <c r="J49" s="79"/>
      <c r="K49" s="78"/>
      <c r="L49" s="80"/>
      <c r="M49" s="79"/>
      <c r="N49" s="107"/>
    </row>
    <row r="50" spans="1:14" x14ac:dyDescent="0.25">
      <c r="A50" s="20"/>
      <c r="B50" s="76" t="s">
        <v>130</v>
      </c>
      <c r="C50" s="106" t="s">
        <v>131</v>
      </c>
      <c r="D50" s="78">
        <v>12868553</v>
      </c>
      <c r="E50" s="79">
        <v>100</v>
      </c>
      <c r="F50" s="79"/>
      <c r="G50" s="79"/>
      <c r="H50" s="79"/>
      <c r="I50" s="79"/>
      <c r="J50" s="79"/>
      <c r="K50" s="78">
        <v>2627550</v>
      </c>
      <c r="L50" s="80"/>
      <c r="M50" s="79"/>
      <c r="N50" s="107"/>
    </row>
    <row r="51" spans="1:14" x14ac:dyDescent="0.25">
      <c r="A51" s="20"/>
      <c r="B51" s="76" t="s">
        <v>128</v>
      </c>
      <c r="C51" s="106" t="s">
        <v>129</v>
      </c>
      <c r="D51" s="78"/>
      <c r="E51" s="79"/>
      <c r="F51" s="79"/>
      <c r="G51" s="79"/>
      <c r="H51" s="79"/>
      <c r="I51" s="79"/>
      <c r="J51" s="79"/>
      <c r="K51" s="78"/>
      <c r="L51" s="79"/>
      <c r="M51" s="79"/>
      <c r="N51" s="107"/>
    </row>
    <row r="52" spans="1:14" ht="16.5" thickBot="1" x14ac:dyDescent="0.3">
      <c r="A52" s="20"/>
      <c r="B52" s="76"/>
      <c r="C52" s="109" t="s">
        <v>124</v>
      </c>
      <c r="D52" s="110">
        <v>79767774</v>
      </c>
      <c r="E52" s="111"/>
      <c r="F52" s="111">
        <f>F36+F40</f>
        <v>122350000</v>
      </c>
      <c r="G52" s="112">
        <f>G36+G40</f>
        <v>1</v>
      </c>
      <c r="H52" s="111">
        <f>H36+H40</f>
        <v>102050000</v>
      </c>
      <c r="I52" s="112">
        <f t="shared" ref="I52:J52" si="23">I36+I40</f>
        <v>1</v>
      </c>
      <c r="J52" s="111">
        <f t="shared" si="23"/>
        <v>-20300000</v>
      </c>
      <c r="K52" s="111">
        <f>K36+K40+K48</f>
        <v>90206526</v>
      </c>
      <c r="L52" s="112">
        <f>L36+L40+L50</f>
        <v>1</v>
      </c>
      <c r="M52" s="111">
        <f>M36+M40</f>
        <v>14471024</v>
      </c>
      <c r="N52" s="112"/>
    </row>
    <row r="53" spans="1:14" ht="16.5" thickTop="1" x14ac:dyDescent="0.25">
      <c r="A53" s="20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</row>
    <row r="54" spans="1:14" x14ac:dyDescent="0.25">
      <c r="A54" s="20"/>
      <c r="B54" s="4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</sheetData>
  <mergeCells count="21">
    <mergeCell ref="B13:C13"/>
    <mergeCell ref="B34:C34"/>
    <mergeCell ref="B53:N53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N25" sqref="N25"/>
    </sheetView>
  </sheetViews>
  <sheetFormatPr defaultRowHeight="15.75" x14ac:dyDescent="0.25"/>
  <cols>
    <col min="1" max="1" width="3.28515625" style="3" customWidth="1"/>
    <col min="2" max="2" width="0.140625" style="3" customWidth="1"/>
    <col min="3" max="3" width="10.85546875" style="3" customWidth="1"/>
    <col min="4" max="4" width="6.7109375" style="3" bestFit="1" customWidth="1"/>
    <col min="5" max="5" width="7.85546875" style="3" customWidth="1"/>
    <col min="6" max="6" width="25.28515625" style="3" bestFit="1" customWidth="1"/>
    <col min="7" max="7" width="8" style="3" bestFit="1" customWidth="1"/>
    <col min="8" max="8" width="20.5703125" style="3" bestFit="1" customWidth="1"/>
    <col min="9" max="9" width="11.28515625" style="3" bestFit="1" customWidth="1"/>
    <col min="10" max="10" width="14.140625" style="3" bestFit="1" customWidth="1"/>
    <col min="11" max="11" width="10.28515625" style="3" customWidth="1"/>
    <col min="12" max="12" width="11.85546875" style="3" bestFit="1" customWidth="1"/>
    <col min="13" max="16" width="11.28515625" style="3" bestFit="1" customWidth="1"/>
    <col min="17" max="17" width="15.7109375" style="3" bestFit="1" customWidth="1"/>
    <col min="18" max="18" width="9.140625" style="3" customWidth="1"/>
    <col min="19" max="19" width="17.28515625" style="3" bestFit="1" customWidth="1"/>
    <col min="20" max="20" width="12.42578125" style="3" bestFit="1" customWidth="1"/>
    <col min="21" max="16384" width="9.140625" style="3"/>
  </cols>
  <sheetData>
    <row r="1" spans="1:20" x14ac:dyDescent="0.25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25">
      <c r="A2" s="20"/>
      <c r="B2" s="20"/>
      <c r="C2" s="22" t="s">
        <v>46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6.5" thickBot="1" x14ac:dyDescent="0.3">
      <c r="A3" s="20"/>
      <c r="B3" s="20"/>
      <c r="C3" s="23" t="s">
        <v>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48.75" thickTop="1" thickBot="1" x14ac:dyDescent="0.3">
      <c r="A4" s="21"/>
      <c r="B4" s="21"/>
      <c r="C4" s="24" t="s">
        <v>47</v>
      </c>
      <c r="D4" s="25" t="s">
        <v>48</v>
      </c>
      <c r="E4" s="25"/>
      <c r="F4" s="25" t="s">
        <v>4</v>
      </c>
      <c r="G4" s="25" t="s">
        <v>49</v>
      </c>
      <c r="H4" s="26" t="s">
        <v>50</v>
      </c>
      <c r="I4" s="25" t="s">
        <v>51</v>
      </c>
      <c r="J4" s="25" t="s">
        <v>52</v>
      </c>
      <c r="K4" s="27" t="s">
        <v>53</v>
      </c>
      <c r="L4" s="27"/>
      <c r="M4" s="27"/>
      <c r="N4" s="27"/>
      <c r="O4" s="27"/>
      <c r="P4" s="27"/>
      <c r="Q4" s="27"/>
      <c r="R4" s="27"/>
      <c r="S4" s="27"/>
      <c r="T4" s="27"/>
    </row>
    <row r="5" spans="1:20" ht="17.25" thickTop="1" thickBot="1" x14ac:dyDescent="0.3">
      <c r="A5" s="21"/>
      <c r="B5" s="21"/>
      <c r="C5" s="24"/>
      <c r="D5" s="25"/>
      <c r="E5" s="25"/>
      <c r="F5" s="25"/>
      <c r="G5" s="25"/>
      <c r="H5" s="26"/>
      <c r="I5" s="25"/>
      <c r="J5" s="25"/>
      <c r="K5" s="28" t="s">
        <v>54</v>
      </c>
      <c r="L5" s="28" t="s">
        <v>55</v>
      </c>
      <c r="M5" s="28" t="s">
        <v>56</v>
      </c>
      <c r="N5" s="28" t="s">
        <v>57</v>
      </c>
      <c r="O5" s="28" t="s">
        <v>58</v>
      </c>
      <c r="P5" s="28" t="s">
        <v>59</v>
      </c>
      <c r="Q5" s="28" t="s">
        <v>60</v>
      </c>
      <c r="R5" s="28" t="s">
        <v>61</v>
      </c>
      <c r="S5" s="28" t="s">
        <v>62</v>
      </c>
      <c r="T5" s="29" t="s">
        <v>16</v>
      </c>
    </row>
    <row r="6" spans="1:20" ht="79.5" thickTop="1" x14ac:dyDescent="0.25">
      <c r="A6" s="20"/>
      <c r="B6" s="20"/>
      <c r="C6" s="24"/>
      <c r="D6" s="25"/>
      <c r="E6" s="25"/>
      <c r="F6" s="25"/>
      <c r="G6" s="25"/>
      <c r="H6" s="26"/>
      <c r="I6" s="30" t="s">
        <v>63</v>
      </c>
      <c r="J6" s="25"/>
      <c r="K6" s="31" t="s">
        <v>64</v>
      </c>
      <c r="L6" s="31" t="s">
        <v>65</v>
      </c>
      <c r="M6" s="31" t="s">
        <v>66</v>
      </c>
      <c r="N6" s="31" t="s">
        <v>67</v>
      </c>
      <c r="O6" s="31" t="s">
        <v>68</v>
      </c>
      <c r="P6" s="31" t="s">
        <v>69</v>
      </c>
      <c r="Q6" s="31" t="s">
        <v>70</v>
      </c>
      <c r="R6" s="31" t="s">
        <v>71</v>
      </c>
      <c r="S6" s="31" t="s">
        <v>72</v>
      </c>
      <c r="T6" s="32" t="s">
        <v>16</v>
      </c>
    </row>
    <row r="7" spans="1:20" x14ac:dyDescent="0.25">
      <c r="A7" s="20"/>
      <c r="B7" s="20"/>
      <c r="C7" s="33" t="s">
        <v>17</v>
      </c>
      <c r="D7" s="34" t="s">
        <v>35</v>
      </c>
      <c r="E7" s="34"/>
      <c r="F7" s="35" t="s">
        <v>36</v>
      </c>
      <c r="G7" s="34" t="s">
        <v>73</v>
      </c>
      <c r="H7" s="36" t="s">
        <v>74</v>
      </c>
      <c r="I7" s="34">
        <v>2025</v>
      </c>
      <c r="J7" s="35" t="s">
        <v>20</v>
      </c>
      <c r="K7" s="37">
        <v>0</v>
      </c>
      <c r="L7" s="37">
        <v>2000000</v>
      </c>
      <c r="M7" s="37">
        <v>60500000</v>
      </c>
      <c r="N7" s="37">
        <v>10300000</v>
      </c>
      <c r="O7" s="37">
        <v>41550000</v>
      </c>
      <c r="P7" s="37">
        <v>0</v>
      </c>
      <c r="Q7" s="37">
        <v>8000000</v>
      </c>
      <c r="R7" s="37">
        <v>0</v>
      </c>
      <c r="S7" s="37">
        <v>0</v>
      </c>
      <c r="T7" s="38">
        <f t="shared" ref="T7:T14" si="0">SUM(K7:S7)</f>
        <v>122350000</v>
      </c>
    </row>
    <row r="8" spans="1:20" x14ac:dyDescent="0.25">
      <c r="A8" s="20"/>
      <c r="B8" s="20"/>
      <c r="C8" s="33" t="s">
        <v>17</v>
      </c>
      <c r="D8" s="34" t="s">
        <v>35</v>
      </c>
      <c r="E8" s="34"/>
      <c r="F8" s="35" t="s">
        <v>36</v>
      </c>
      <c r="G8" s="34" t="s">
        <v>73</v>
      </c>
      <c r="H8" s="36" t="s">
        <v>74</v>
      </c>
      <c r="I8" s="34">
        <v>2025</v>
      </c>
      <c r="J8" s="35" t="s">
        <v>21</v>
      </c>
      <c r="K8" s="37">
        <v>0</v>
      </c>
      <c r="L8" s="37">
        <v>500000</v>
      </c>
      <c r="M8" s="37">
        <v>57500000</v>
      </c>
      <c r="N8" s="37">
        <v>9600000</v>
      </c>
      <c r="O8" s="37">
        <v>29526000</v>
      </c>
      <c r="P8" s="37">
        <v>0</v>
      </c>
      <c r="Q8" s="37">
        <v>4800000</v>
      </c>
      <c r="R8" s="37">
        <v>0</v>
      </c>
      <c r="S8" s="37">
        <v>124000</v>
      </c>
      <c r="T8" s="38">
        <f t="shared" si="0"/>
        <v>102050000</v>
      </c>
    </row>
    <row r="9" spans="1:20" x14ac:dyDescent="0.25">
      <c r="A9" s="20"/>
      <c r="B9" s="20"/>
      <c r="C9" s="33" t="s">
        <v>17</v>
      </c>
      <c r="D9" s="34" t="s">
        <v>35</v>
      </c>
      <c r="E9" s="34"/>
      <c r="F9" s="35" t="s">
        <v>36</v>
      </c>
      <c r="G9" s="34" t="s">
        <v>73</v>
      </c>
      <c r="H9" s="36" t="s">
        <v>74</v>
      </c>
      <c r="I9" s="34">
        <v>2025</v>
      </c>
      <c r="J9" s="35" t="s">
        <v>75</v>
      </c>
      <c r="K9" s="37">
        <v>0</v>
      </c>
      <c r="L9" s="37">
        <v>411480</v>
      </c>
      <c r="M9" s="37">
        <v>48135880</v>
      </c>
      <c r="N9" s="37">
        <v>8021727</v>
      </c>
      <c r="O9" s="37">
        <v>27584870</v>
      </c>
      <c r="P9" s="37">
        <v>0</v>
      </c>
      <c r="Q9" s="37">
        <v>3419019</v>
      </c>
      <c r="R9" s="37">
        <v>0</v>
      </c>
      <c r="S9" s="37">
        <v>6000</v>
      </c>
      <c r="T9" s="38">
        <f t="shared" si="0"/>
        <v>87578976</v>
      </c>
    </row>
    <row r="10" spans="1:20" x14ac:dyDescent="0.25">
      <c r="A10" s="20"/>
      <c r="B10" s="20"/>
      <c r="C10" s="33" t="s">
        <v>17</v>
      </c>
      <c r="D10" s="34" t="s">
        <v>35</v>
      </c>
      <c r="E10" s="34"/>
      <c r="F10" s="35" t="s">
        <v>36</v>
      </c>
      <c r="G10" s="34" t="s">
        <v>73</v>
      </c>
      <c r="H10" s="36" t="s">
        <v>74</v>
      </c>
      <c r="I10" s="34">
        <v>2025</v>
      </c>
      <c r="J10" s="35" t="s">
        <v>23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8">
        <f t="shared" si="0"/>
        <v>0</v>
      </c>
    </row>
    <row r="11" spans="1:20" x14ac:dyDescent="0.25">
      <c r="A11" s="20"/>
      <c r="B11" s="20"/>
      <c r="C11" s="33" t="s">
        <v>17</v>
      </c>
      <c r="D11" s="34" t="s">
        <v>35</v>
      </c>
      <c r="E11" s="34"/>
      <c r="F11" s="35" t="s">
        <v>36</v>
      </c>
      <c r="G11" s="34"/>
      <c r="H11" s="36" t="s">
        <v>16</v>
      </c>
      <c r="I11" s="34">
        <v>2025</v>
      </c>
      <c r="J11" s="35" t="s">
        <v>20</v>
      </c>
      <c r="K11" s="37">
        <v>0</v>
      </c>
      <c r="L11" s="37">
        <v>2000000</v>
      </c>
      <c r="M11" s="37">
        <v>60500000</v>
      </c>
      <c r="N11" s="37">
        <v>10300000</v>
      </c>
      <c r="O11" s="37">
        <v>41550000</v>
      </c>
      <c r="P11" s="37">
        <v>0</v>
      </c>
      <c r="Q11" s="37">
        <v>8000000</v>
      </c>
      <c r="R11" s="37">
        <v>0</v>
      </c>
      <c r="S11" s="37">
        <v>0</v>
      </c>
      <c r="T11" s="38">
        <f t="shared" si="0"/>
        <v>122350000</v>
      </c>
    </row>
    <row r="12" spans="1:20" x14ac:dyDescent="0.25">
      <c r="A12" s="20"/>
      <c r="B12" s="20"/>
      <c r="C12" s="33" t="s">
        <v>17</v>
      </c>
      <c r="D12" s="34" t="s">
        <v>35</v>
      </c>
      <c r="E12" s="34"/>
      <c r="F12" s="35" t="s">
        <v>36</v>
      </c>
      <c r="G12" s="34"/>
      <c r="H12" s="36" t="s">
        <v>16</v>
      </c>
      <c r="I12" s="34">
        <v>2025</v>
      </c>
      <c r="J12" s="35" t="s">
        <v>21</v>
      </c>
      <c r="K12" s="37">
        <v>0</v>
      </c>
      <c r="L12" s="37">
        <v>500000</v>
      </c>
      <c r="M12" s="37">
        <v>57500000</v>
      </c>
      <c r="N12" s="37">
        <v>9600000</v>
      </c>
      <c r="O12" s="37">
        <v>29526000</v>
      </c>
      <c r="P12" s="37">
        <v>0</v>
      </c>
      <c r="Q12" s="37">
        <v>4800000</v>
      </c>
      <c r="R12" s="37">
        <v>0</v>
      </c>
      <c r="S12" s="37">
        <v>124000</v>
      </c>
      <c r="T12" s="38">
        <f t="shared" si="0"/>
        <v>102050000</v>
      </c>
    </row>
    <row r="13" spans="1:20" x14ac:dyDescent="0.25">
      <c r="A13" s="20"/>
      <c r="B13" s="20"/>
      <c r="C13" s="33" t="s">
        <v>17</v>
      </c>
      <c r="D13" s="34" t="s">
        <v>35</v>
      </c>
      <c r="E13" s="34"/>
      <c r="F13" s="35" t="s">
        <v>36</v>
      </c>
      <c r="G13" s="34"/>
      <c r="H13" s="36" t="s">
        <v>16</v>
      </c>
      <c r="I13" s="34">
        <v>2025</v>
      </c>
      <c r="J13" s="35" t="s">
        <v>75</v>
      </c>
      <c r="K13" s="37">
        <v>0</v>
      </c>
      <c r="L13" s="37">
        <v>411480</v>
      </c>
      <c r="M13" s="37">
        <v>48135880</v>
      </c>
      <c r="N13" s="37">
        <v>8021727</v>
      </c>
      <c r="O13" s="37">
        <v>27584870</v>
      </c>
      <c r="P13" s="37">
        <v>0</v>
      </c>
      <c r="Q13" s="37">
        <v>3419019</v>
      </c>
      <c r="R13" s="37">
        <v>0</v>
      </c>
      <c r="S13" s="37">
        <v>6000</v>
      </c>
      <c r="T13" s="38">
        <f t="shared" si="0"/>
        <v>87578976</v>
      </c>
    </row>
    <row r="14" spans="1:20" x14ac:dyDescent="0.25">
      <c r="A14" s="20"/>
      <c r="B14" s="20"/>
      <c r="C14" s="33" t="s">
        <v>17</v>
      </c>
      <c r="D14" s="34" t="s">
        <v>35</v>
      </c>
      <c r="E14" s="34"/>
      <c r="F14" s="35" t="s">
        <v>36</v>
      </c>
      <c r="G14" s="34"/>
      <c r="H14" s="36" t="s">
        <v>16</v>
      </c>
      <c r="I14" s="34">
        <v>2025</v>
      </c>
      <c r="J14" s="35" t="s">
        <v>23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8">
        <f t="shared" si="0"/>
        <v>0</v>
      </c>
    </row>
    <row r="15" spans="1:20" x14ac:dyDescent="0.25">
      <c r="A15" s="20"/>
      <c r="B15" s="20"/>
      <c r="C15" s="33" t="s">
        <v>17</v>
      </c>
      <c r="D15" s="34" t="s">
        <v>35</v>
      </c>
      <c r="E15" s="34"/>
      <c r="F15" s="35" t="s">
        <v>24</v>
      </c>
      <c r="G15" s="34"/>
      <c r="H15" s="36"/>
      <c r="I15" s="34">
        <v>2025</v>
      </c>
      <c r="J15" s="35"/>
      <c r="K15" s="37">
        <v>0</v>
      </c>
      <c r="L15" s="37">
        <f>L8-L9</f>
        <v>88520</v>
      </c>
      <c r="M15" s="37">
        <f t="shared" ref="M15:T15" si="1">M8-M9</f>
        <v>9364120</v>
      </c>
      <c r="N15" s="37">
        <f t="shared" si="1"/>
        <v>1578273</v>
      </c>
      <c r="O15" s="37">
        <f t="shared" si="1"/>
        <v>1941130</v>
      </c>
      <c r="P15" s="37">
        <f t="shared" si="1"/>
        <v>0</v>
      </c>
      <c r="Q15" s="37">
        <f t="shared" si="1"/>
        <v>1380981</v>
      </c>
      <c r="R15" s="37">
        <f t="shared" si="1"/>
        <v>0</v>
      </c>
      <c r="S15" s="37">
        <f t="shared" si="1"/>
        <v>118000</v>
      </c>
      <c r="T15" s="37">
        <f t="shared" si="1"/>
        <v>14471024</v>
      </c>
    </row>
    <row r="16" spans="1:20" x14ac:dyDescent="0.25">
      <c r="A16" s="20"/>
      <c r="B16" s="20"/>
      <c r="C16" s="33" t="s">
        <v>17</v>
      </c>
      <c r="D16" s="34" t="s">
        <v>35</v>
      </c>
      <c r="E16" s="34"/>
      <c r="F16" s="35" t="s">
        <v>25</v>
      </c>
      <c r="G16" s="34"/>
      <c r="H16" s="36"/>
      <c r="I16" s="34">
        <v>2025</v>
      </c>
      <c r="J16" s="35"/>
      <c r="K16" s="37">
        <v>0</v>
      </c>
      <c r="L16" s="39">
        <f>L9/L8</f>
        <v>0.82296000000000002</v>
      </c>
      <c r="M16" s="39">
        <f t="shared" ref="M16:T16" si="2">M9/M8</f>
        <v>0.83714573913043477</v>
      </c>
      <c r="N16" s="39">
        <f t="shared" si="2"/>
        <v>0.83559656250000003</v>
      </c>
      <c r="O16" s="39">
        <f t="shared" si="2"/>
        <v>0.93425692609903133</v>
      </c>
      <c r="P16" s="39">
        <v>0</v>
      </c>
      <c r="Q16" s="39">
        <f t="shared" si="2"/>
        <v>0.71229562499999999</v>
      </c>
      <c r="R16" s="39">
        <v>0</v>
      </c>
      <c r="S16" s="39">
        <f t="shared" si="2"/>
        <v>4.8387096774193547E-2</v>
      </c>
      <c r="T16" s="39">
        <f t="shared" si="2"/>
        <v>0.85819672709456152</v>
      </c>
    </row>
    <row r="17" spans="1:20" x14ac:dyDescent="0.25">
      <c r="A17" s="20"/>
      <c r="B17" s="20"/>
      <c r="C17" s="33" t="s">
        <v>17</v>
      </c>
      <c r="D17" s="34" t="s">
        <v>35</v>
      </c>
      <c r="E17" s="34"/>
      <c r="F17" s="35" t="s">
        <v>34</v>
      </c>
      <c r="G17" s="34" t="s">
        <v>76</v>
      </c>
      <c r="H17" s="36"/>
      <c r="I17" s="34">
        <v>2025</v>
      </c>
      <c r="J17" s="35" t="s">
        <v>75</v>
      </c>
      <c r="K17" s="37">
        <v>0</v>
      </c>
      <c r="L17" s="37">
        <v>0</v>
      </c>
      <c r="M17" s="37">
        <v>2101299</v>
      </c>
      <c r="N17" s="37">
        <v>167751</v>
      </c>
      <c r="O17" s="37">
        <v>358500</v>
      </c>
      <c r="P17" s="37">
        <v>0</v>
      </c>
      <c r="Q17" s="37">
        <v>0</v>
      </c>
      <c r="R17" s="37">
        <v>0</v>
      </c>
      <c r="S17" s="37">
        <v>0</v>
      </c>
      <c r="T17" s="38">
        <v>2627550</v>
      </c>
    </row>
    <row r="18" spans="1:20" x14ac:dyDescent="0.25">
      <c r="A18" s="20"/>
      <c r="B18" s="40"/>
      <c r="C18" s="40"/>
      <c r="D18" s="4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</sheetData>
  <mergeCells count="1">
    <mergeCell ref="C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F21" sqref="F21"/>
    </sheetView>
  </sheetViews>
  <sheetFormatPr defaultRowHeight="15.75" x14ac:dyDescent="0.25"/>
  <cols>
    <col min="1" max="1" width="3.28515625" style="3" customWidth="1"/>
    <col min="2" max="2" width="15" style="3" customWidth="1"/>
    <col min="3" max="3" width="35.140625" style="3" customWidth="1"/>
    <col min="4" max="4" width="11.85546875" style="3" bestFit="1" customWidth="1"/>
    <col min="5" max="5" width="11" style="3" customWidth="1"/>
    <col min="6" max="6" width="14" style="3" bestFit="1" customWidth="1"/>
    <col min="7" max="7" width="12.42578125" style="3" bestFit="1" customWidth="1"/>
    <col min="8" max="8" width="11" style="3" customWidth="1"/>
    <col min="9" max="10" width="14.85546875" style="3" bestFit="1" customWidth="1"/>
    <col min="11" max="11" width="10" style="3" bestFit="1" customWidth="1"/>
    <col min="12" max="12" width="15.5703125" style="3" bestFit="1" customWidth="1"/>
    <col min="13" max="13" width="15.7109375" style="3" bestFit="1" customWidth="1"/>
    <col min="14" max="14" width="10.42578125" style="3" bestFit="1" customWidth="1"/>
    <col min="15" max="15" width="14.5703125" style="3" bestFit="1" customWidth="1"/>
    <col min="16" max="16" width="14.42578125" style="3" bestFit="1" customWidth="1"/>
    <col min="17" max="17" width="12" style="3" bestFit="1" customWidth="1"/>
    <col min="18" max="18" width="12.7109375" style="3" bestFit="1" customWidth="1"/>
    <col min="19" max="19" width="12.140625" style="3" bestFit="1" customWidth="1"/>
    <col min="20" max="16384" width="9.140625" style="3"/>
  </cols>
  <sheetData>
    <row r="1" spans="1:19" x14ac:dyDescent="0.25">
      <c r="A1" s="20"/>
      <c r="B1" s="4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25">
      <c r="A2" s="20"/>
      <c r="B2" s="41" t="s">
        <v>174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20"/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6.5" thickBot="1" x14ac:dyDescent="0.3">
      <c r="A4" s="40"/>
      <c r="B4" s="43" t="s">
        <v>78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16.5" thickTop="1" x14ac:dyDescent="0.25">
      <c r="A5" s="20"/>
      <c r="B5" s="141" t="s">
        <v>79</v>
      </c>
      <c r="C5" s="142" t="s">
        <v>80</v>
      </c>
      <c r="D5" s="142"/>
      <c r="E5" s="142"/>
      <c r="F5" s="143" t="s">
        <v>81</v>
      </c>
      <c r="G5" s="144" t="s">
        <v>17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1:19" ht="31.5" x14ac:dyDescent="0.25">
      <c r="A6" s="20"/>
      <c r="B6" s="145" t="s">
        <v>82</v>
      </c>
      <c r="C6" s="146" t="s">
        <v>36</v>
      </c>
      <c r="D6" s="146"/>
      <c r="E6" s="146"/>
      <c r="F6" s="147" t="s">
        <v>83</v>
      </c>
      <c r="G6" s="148" t="s">
        <v>35</v>
      </c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</row>
    <row r="7" spans="1:19" x14ac:dyDescent="0.25">
      <c r="A7" s="20"/>
      <c r="B7" s="149" t="s">
        <v>175</v>
      </c>
      <c r="C7" s="150" t="s">
        <v>143</v>
      </c>
      <c r="D7" s="151" t="s">
        <v>176</v>
      </c>
      <c r="E7" s="57" t="s">
        <v>86</v>
      </c>
      <c r="F7" s="57"/>
      <c r="G7" s="57"/>
      <c r="H7" s="57" t="s">
        <v>177</v>
      </c>
      <c r="I7" s="57"/>
      <c r="J7" s="57"/>
      <c r="K7" s="57" t="s">
        <v>177</v>
      </c>
      <c r="L7" s="57"/>
      <c r="M7" s="57"/>
      <c r="N7" s="57" t="s">
        <v>177</v>
      </c>
      <c r="O7" s="57"/>
      <c r="P7" s="57"/>
      <c r="Q7" s="152" t="s">
        <v>178</v>
      </c>
      <c r="R7" s="152"/>
      <c r="S7" s="152"/>
    </row>
    <row r="8" spans="1:19" ht="110.25" x14ac:dyDescent="0.25">
      <c r="A8" s="20"/>
      <c r="B8" s="149"/>
      <c r="C8" s="150"/>
      <c r="D8" s="151"/>
      <c r="E8" s="61" t="s">
        <v>179</v>
      </c>
      <c r="F8" s="153" t="s">
        <v>180</v>
      </c>
      <c r="G8" s="64" t="s">
        <v>181</v>
      </c>
      <c r="H8" s="63" t="s">
        <v>182</v>
      </c>
      <c r="I8" s="153" t="s">
        <v>183</v>
      </c>
      <c r="J8" s="154" t="s">
        <v>184</v>
      </c>
      <c r="K8" s="63" t="s">
        <v>185</v>
      </c>
      <c r="L8" s="153" t="s">
        <v>186</v>
      </c>
      <c r="M8" s="154" t="s">
        <v>187</v>
      </c>
      <c r="N8" s="63" t="s">
        <v>188</v>
      </c>
      <c r="O8" s="153" t="s">
        <v>189</v>
      </c>
      <c r="P8" s="154" t="s">
        <v>190</v>
      </c>
      <c r="Q8" s="63" t="s">
        <v>191</v>
      </c>
      <c r="R8" s="153" t="s">
        <v>192</v>
      </c>
      <c r="S8" s="155" t="s">
        <v>193</v>
      </c>
    </row>
    <row r="9" spans="1:19" ht="16.5" thickBot="1" x14ac:dyDescent="0.3">
      <c r="A9" s="20"/>
      <c r="B9" s="156"/>
      <c r="C9" s="66"/>
      <c r="D9" s="66"/>
      <c r="E9" s="66" t="s">
        <v>95</v>
      </c>
      <c r="F9" s="66" t="s">
        <v>96</v>
      </c>
      <c r="G9" s="66" t="s">
        <v>97</v>
      </c>
      <c r="H9" s="66" t="s">
        <v>98</v>
      </c>
      <c r="I9" s="66" t="s">
        <v>99</v>
      </c>
      <c r="J9" s="66" t="s">
        <v>100</v>
      </c>
      <c r="K9" s="66" t="s">
        <v>194</v>
      </c>
      <c r="L9" s="66" t="s">
        <v>102</v>
      </c>
      <c r="M9" s="66" t="s">
        <v>103</v>
      </c>
      <c r="N9" s="66" t="s">
        <v>195</v>
      </c>
      <c r="O9" s="66" t="s">
        <v>196</v>
      </c>
      <c r="P9" s="66" t="s">
        <v>197</v>
      </c>
      <c r="Q9" s="66" t="s">
        <v>198</v>
      </c>
      <c r="R9" s="66" t="s">
        <v>199</v>
      </c>
      <c r="S9" s="67" t="s">
        <v>200</v>
      </c>
    </row>
    <row r="10" spans="1:19" ht="16.5" thickTop="1" x14ac:dyDescent="0.25">
      <c r="A10" s="20"/>
      <c r="B10" s="157" t="s">
        <v>201</v>
      </c>
      <c r="C10" s="157"/>
      <c r="D10" s="69"/>
      <c r="E10" s="70"/>
      <c r="F10" s="69"/>
      <c r="G10" s="70"/>
      <c r="H10" s="69"/>
      <c r="I10" s="70"/>
      <c r="J10" s="71"/>
      <c r="K10" s="69"/>
      <c r="L10" s="70"/>
      <c r="M10" s="71"/>
      <c r="N10" s="69"/>
      <c r="O10" s="70"/>
      <c r="P10" s="71"/>
      <c r="Q10" s="69"/>
      <c r="R10" s="70"/>
      <c r="S10" s="158"/>
    </row>
    <row r="11" spans="1:19" x14ac:dyDescent="0.25">
      <c r="A11" s="20"/>
      <c r="B11" s="33" t="s">
        <v>130</v>
      </c>
      <c r="C11" s="36" t="s">
        <v>131</v>
      </c>
      <c r="D11" s="35" t="s">
        <v>202</v>
      </c>
      <c r="E11" s="37">
        <v>1823</v>
      </c>
      <c r="F11" s="37">
        <v>55988082</v>
      </c>
      <c r="G11" s="37">
        <v>30712</v>
      </c>
      <c r="H11" s="123">
        <v>2000</v>
      </c>
      <c r="I11" s="37">
        <v>93350000</v>
      </c>
      <c r="J11" s="37">
        <f>I11/H11</f>
        <v>46675</v>
      </c>
      <c r="K11" s="37">
        <v>2000</v>
      </c>
      <c r="L11" s="37">
        <v>82950000</v>
      </c>
      <c r="M11" s="37">
        <f>L11/K11</f>
        <v>41475</v>
      </c>
      <c r="N11" s="37">
        <v>2240</v>
      </c>
      <c r="O11" s="37">
        <v>69789877</v>
      </c>
      <c r="P11" s="37">
        <f>O11/N11</f>
        <v>31156.195089285713</v>
      </c>
      <c r="Q11" s="37">
        <f>P11-G11</f>
        <v>444.19508928571304</v>
      </c>
      <c r="R11" s="37">
        <f>P11-J11</f>
        <v>-15518.804910714287</v>
      </c>
      <c r="S11" s="37">
        <f>P11-M11</f>
        <v>-10318.804910714287</v>
      </c>
    </row>
    <row r="12" spans="1:19" ht="31.5" x14ac:dyDescent="0.25">
      <c r="A12" s="20"/>
      <c r="B12" s="33" t="s">
        <v>132</v>
      </c>
      <c r="C12" s="36" t="s">
        <v>133</v>
      </c>
      <c r="D12" s="35" t="s">
        <v>202</v>
      </c>
      <c r="E12" s="37">
        <v>2160</v>
      </c>
      <c r="F12" s="37">
        <v>10580179</v>
      </c>
      <c r="G12" s="37">
        <v>4898</v>
      </c>
      <c r="H12" s="123">
        <v>3000</v>
      </c>
      <c r="I12" s="37">
        <v>27000000</v>
      </c>
      <c r="J12" s="37">
        <f t="shared" ref="J12:J15" si="0">I12/H12</f>
        <v>9000</v>
      </c>
      <c r="K12" s="37">
        <v>3000</v>
      </c>
      <c r="L12" s="37">
        <v>18600000</v>
      </c>
      <c r="M12" s="37">
        <f t="shared" ref="M12:M14" si="1">L12/K12</f>
        <v>6200</v>
      </c>
      <c r="N12" s="37">
        <v>3060</v>
      </c>
      <c r="O12" s="37">
        <v>17377619</v>
      </c>
      <c r="P12" s="37">
        <f t="shared" ref="P12:P13" si="2">O12/N12</f>
        <v>5678.9604575163403</v>
      </c>
      <c r="Q12" s="37">
        <f t="shared" ref="Q12:Q14" si="3">P12-G12</f>
        <v>780.96045751634028</v>
      </c>
      <c r="R12" s="37">
        <f t="shared" ref="R12:R14" si="4">P12-J12</f>
        <v>-3321.0395424836597</v>
      </c>
      <c r="S12" s="37">
        <f t="shared" ref="S12:S14" si="5">P12-M12</f>
        <v>-521.03954248365972</v>
      </c>
    </row>
    <row r="13" spans="1:19" x14ac:dyDescent="0.25">
      <c r="A13" s="20"/>
      <c r="B13" s="33" t="s">
        <v>135</v>
      </c>
      <c r="C13" s="36" t="s">
        <v>136</v>
      </c>
      <c r="D13" s="35" t="s">
        <v>203</v>
      </c>
      <c r="E13" s="37">
        <v>28</v>
      </c>
      <c r="F13" s="37">
        <v>330960</v>
      </c>
      <c r="G13" s="37">
        <v>11820</v>
      </c>
      <c r="H13" s="123">
        <v>14</v>
      </c>
      <c r="I13" s="37">
        <v>1000000</v>
      </c>
      <c r="J13" s="37">
        <f t="shared" si="0"/>
        <v>71428.571428571435</v>
      </c>
      <c r="K13" s="37">
        <v>14</v>
      </c>
      <c r="L13" s="37">
        <v>500000</v>
      </c>
      <c r="M13" s="37">
        <f t="shared" si="1"/>
        <v>35714.285714285717</v>
      </c>
      <c r="N13" s="37">
        <v>11</v>
      </c>
      <c r="O13" s="37">
        <v>411480</v>
      </c>
      <c r="P13" s="37">
        <f t="shared" si="2"/>
        <v>37407.272727272728</v>
      </c>
      <c r="Q13" s="37">
        <f t="shared" si="3"/>
        <v>25587.272727272728</v>
      </c>
      <c r="R13" s="37">
        <f t="shared" si="4"/>
        <v>-34021.298701298707</v>
      </c>
      <c r="S13" s="37">
        <f t="shared" si="5"/>
        <v>1692.9870129870105</v>
      </c>
    </row>
    <row r="14" spans="1:19" x14ac:dyDescent="0.25">
      <c r="A14" s="20"/>
      <c r="B14" s="33" t="s">
        <v>137</v>
      </c>
      <c r="C14" s="36" t="s">
        <v>138</v>
      </c>
      <c r="D14" s="35" t="s">
        <v>203</v>
      </c>
      <c r="E14" s="37"/>
      <c r="F14" s="37">
        <v>0</v>
      </c>
      <c r="G14" s="37"/>
      <c r="H14" s="123">
        <v>20</v>
      </c>
      <c r="I14" s="37">
        <v>1000000</v>
      </c>
      <c r="J14" s="37">
        <f t="shared" si="0"/>
        <v>50000</v>
      </c>
      <c r="K14" s="37">
        <v>20</v>
      </c>
      <c r="L14" s="37">
        <v>0</v>
      </c>
      <c r="M14" s="37">
        <f t="shared" si="1"/>
        <v>0</v>
      </c>
      <c r="N14" s="37">
        <v>0</v>
      </c>
      <c r="O14" s="37">
        <v>0</v>
      </c>
      <c r="P14" s="37">
        <v>0</v>
      </c>
      <c r="Q14" s="37">
        <f t="shared" si="3"/>
        <v>0</v>
      </c>
      <c r="R14" s="37">
        <f t="shared" si="4"/>
        <v>-50000</v>
      </c>
      <c r="S14" s="37">
        <f t="shared" si="5"/>
        <v>0</v>
      </c>
    </row>
    <row r="15" spans="1:19" x14ac:dyDescent="0.25">
      <c r="A15" s="20"/>
      <c r="B15" s="33" t="s">
        <v>204</v>
      </c>
      <c r="C15" s="36" t="s">
        <v>16</v>
      </c>
      <c r="D15" s="35"/>
      <c r="E15" s="37"/>
      <c r="F15" s="37">
        <v>66899221</v>
      </c>
      <c r="G15" s="37"/>
      <c r="H15" s="123">
        <f>SUM(H11:H14)</f>
        <v>5034</v>
      </c>
      <c r="I15" s="37">
        <v>122350000</v>
      </c>
      <c r="J15" s="37">
        <f t="shared" si="0"/>
        <v>24304.727850615811</v>
      </c>
      <c r="K15" s="37">
        <f>SUM(K11:K14)</f>
        <v>5034</v>
      </c>
      <c r="L15" s="37">
        <f>SUM(L11:L14)</f>
        <v>102050000</v>
      </c>
      <c r="M15" s="37">
        <f t="shared" ref="M15:S15" si="6">SUM(M11:M14)</f>
        <v>83389.28571428571</v>
      </c>
      <c r="N15" s="37">
        <f t="shared" si="6"/>
        <v>5311</v>
      </c>
      <c r="O15" s="37">
        <f t="shared" si="6"/>
        <v>87578976</v>
      </c>
      <c r="P15" s="37">
        <f t="shared" si="6"/>
        <v>74242.428274074773</v>
      </c>
      <c r="Q15" s="37">
        <f>SUM(Q11:Q14)</f>
        <v>26812.42827407478</v>
      </c>
      <c r="R15" s="37">
        <f t="shared" si="6"/>
        <v>-102861.14315449665</v>
      </c>
      <c r="S15" s="37">
        <f t="shared" si="6"/>
        <v>-9146.8574402109371</v>
      </c>
    </row>
    <row r="16" spans="1:19" x14ac:dyDescent="0.25">
      <c r="A16" s="20"/>
      <c r="B16" s="157" t="s">
        <v>205</v>
      </c>
      <c r="C16" s="157"/>
      <c r="D16" s="69"/>
      <c r="E16" s="70"/>
      <c r="F16" s="69"/>
      <c r="G16" s="70"/>
      <c r="H16" s="69"/>
      <c r="I16" s="70"/>
      <c r="J16" s="71"/>
      <c r="K16" s="69"/>
      <c r="L16" s="70"/>
      <c r="M16" s="71"/>
      <c r="N16" s="69"/>
      <c r="O16" s="70"/>
      <c r="P16" s="71"/>
      <c r="Q16" s="69"/>
      <c r="R16" s="70"/>
      <c r="S16" s="158"/>
    </row>
    <row r="17" spans="1:19" ht="31.5" x14ac:dyDescent="0.25">
      <c r="A17" s="20"/>
      <c r="B17" s="159" t="s">
        <v>130</v>
      </c>
      <c r="C17" s="106" t="s">
        <v>131</v>
      </c>
      <c r="D17" s="106" t="s">
        <v>202</v>
      </c>
      <c r="E17" s="160"/>
      <c r="F17" s="161">
        <v>12868553</v>
      </c>
      <c r="G17" s="160"/>
      <c r="H17" s="160"/>
      <c r="I17" s="161">
        <v>2711395</v>
      </c>
      <c r="J17" s="160"/>
      <c r="K17" s="160"/>
      <c r="L17" s="160">
        <v>2711395</v>
      </c>
      <c r="M17" s="160"/>
      <c r="N17" s="160"/>
      <c r="O17" s="161">
        <v>2627550</v>
      </c>
      <c r="P17" s="160"/>
      <c r="Q17" s="160"/>
      <c r="R17" s="160"/>
      <c r="S17" s="162"/>
    </row>
    <row r="18" spans="1:19" ht="16.5" thickBot="1" x14ac:dyDescent="0.3">
      <c r="A18" s="20"/>
      <c r="B18" s="159" t="s">
        <v>204</v>
      </c>
      <c r="C18" s="106" t="s">
        <v>16</v>
      </c>
      <c r="D18" s="106"/>
      <c r="E18" s="160"/>
      <c r="F18" s="161">
        <v>12868553</v>
      </c>
      <c r="G18" s="160"/>
      <c r="H18" s="160"/>
      <c r="I18" s="161">
        <f>I17</f>
        <v>2711395</v>
      </c>
      <c r="J18" s="160"/>
      <c r="K18" s="160"/>
      <c r="L18" s="161">
        <f>L17</f>
        <v>2711395</v>
      </c>
      <c r="M18" s="160"/>
      <c r="N18" s="160"/>
      <c r="O18" s="161">
        <v>2627550</v>
      </c>
      <c r="P18" s="160"/>
      <c r="Q18" s="160"/>
      <c r="R18" s="160"/>
      <c r="S18" s="162"/>
    </row>
    <row r="19" spans="1:19" ht="16.5" thickTop="1" x14ac:dyDescent="0.25">
      <c r="A19" s="20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</row>
    <row r="20" spans="1:19" x14ac:dyDescent="0.25">
      <c r="A20" s="20"/>
      <c r="B20" s="4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</sheetData>
  <mergeCells count="18">
    <mergeCell ref="N7:P7"/>
    <mergeCell ref="Q7:S7"/>
    <mergeCell ref="B10:C10"/>
    <mergeCell ref="B16:C16"/>
    <mergeCell ref="B19:S19"/>
    <mergeCell ref="B7:B8"/>
    <mergeCell ref="C7:C8"/>
    <mergeCell ref="D7:D8"/>
    <mergeCell ref="E7:G7"/>
    <mergeCell ref="H7:J7"/>
    <mergeCell ref="K7:M7"/>
    <mergeCell ref="B2:S2"/>
    <mergeCell ref="B3:S3"/>
    <mergeCell ref="B4:S4"/>
    <mergeCell ref="C5:E5"/>
    <mergeCell ref="G5:S5"/>
    <mergeCell ref="C6:E6"/>
    <mergeCell ref="G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I16" sqref="I16"/>
    </sheetView>
  </sheetViews>
  <sheetFormatPr defaultRowHeight="15.75" x14ac:dyDescent="0.25"/>
  <cols>
    <col min="1" max="1" width="3.28515625" style="3" customWidth="1"/>
    <col min="2" max="2" width="0.140625" style="3" customWidth="1"/>
    <col min="3" max="3" width="17.42578125" style="3" bestFit="1" customWidth="1"/>
    <col min="4" max="4" width="16.85546875" style="3" bestFit="1" customWidth="1"/>
    <col min="5" max="5" width="21.140625" style="3" bestFit="1" customWidth="1"/>
    <col min="6" max="6" width="16.5703125" style="3" bestFit="1" customWidth="1"/>
    <col min="7" max="7" width="11.140625" style="3" customWidth="1"/>
    <col min="8" max="8" width="16.42578125" style="3" customWidth="1"/>
    <col min="9" max="9" width="14.7109375" style="3" bestFit="1" customWidth="1"/>
    <col min="10" max="10" width="6.140625" style="3" bestFit="1" customWidth="1"/>
    <col min="11" max="11" width="17.28515625" style="3" customWidth="1"/>
    <col min="12" max="12" width="8.5703125" style="3" bestFit="1" customWidth="1"/>
    <col min="13" max="13" width="10.7109375" style="3" bestFit="1" customWidth="1"/>
    <col min="14" max="16" width="11.28515625" style="3" bestFit="1" customWidth="1"/>
    <col min="17" max="17" width="11.5703125" style="3" bestFit="1" customWidth="1"/>
    <col min="18" max="18" width="10.28515625" style="3" customWidth="1"/>
    <col min="19" max="19" width="13.42578125" style="3" customWidth="1"/>
    <col min="20" max="16384" width="9.140625" style="3"/>
  </cols>
  <sheetData>
    <row r="1" spans="1:19" x14ac:dyDescent="0.25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x14ac:dyDescent="0.25">
      <c r="A2" s="20"/>
      <c r="B2" s="20"/>
      <c r="C2" s="22" t="s">
        <v>141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6.5" thickBot="1" x14ac:dyDescent="0.3">
      <c r="A3" s="20"/>
      <c r="B3" s="20"/>
      <c r="C3" s="114" t="s">
        <v>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7.25" thickTop="1" thickBot="1" x14ac:dyDescent="0.3">
      <c r="A4" s="115"/>
      <c r="B4" s="115"/>
      <c r="C4" s="116" t="s">
        <v>47</v>
      </c>
      <c r="D4" s="117" t="s">
        <v>48</v>
      </c>
      <c r="E4" s="117" t="s">
        <v>4</v>
      </c>
      <c r="F4" s="117" t="s">
        <v>142</v>
      </c>
      <c r="G4" s="118" t="s">
        <v>143</v>
      </c>
      <c r="H4" s="118"/>
      <c r="I4" s="117" t="s">
        <v>6</v>
      </c>
      <c r="J4" s="117" t="s">
        <v>144</v>
      </c>
      <c r="K4" s="119" t="s">
        <v>53</v>
      </c>
      <c r="L4" s="119"/>
      <c r="M4" s="119"/>
      <c r="N4" s="119"/>
      <c r="O4" s="119"/>
      <c r="P4" s="119"/>
      <c r="Q4" s="119"/>
      <c r="R4" s="119"/>
      <c r="S4" s="119"/>
    </row>
    <row r="5" spans="1:19" ht="17.25" thickTop="1" thickBot="1" x14ac:dyDescent="0.3">
      <c r="A5" s="20"/>
      <c r="B5" s="20"/>
      <c r="C5" s="116"/>
      <c r="D5" s="117"/>
      <c r="E5" s="117"/>
      <c r="F5" s="117"/>
      <c r="G5" s="118"/>
      <c r="H5" s="118"/>
      <c r="I5" s="117"/>
      <c r="J5" s="117"/>
      <c r="K5" s="120" t="s">
        <v>16</v>
      </c>
      <c r="L5" s="28" t="s">
        <v>54</v>
      </c>
      <c r="M5" s="28" t="s">
        <v>55</v>
      </c>
      <c r="N5" s="28" t="s">
        <v>56</v>
      </c>
      <c r="O5" s="28" t="s">
        <v>57</v>
      </c>
      <c r="P5" s="28" t="s">
        <v>58</v>
      </c>
      <c r="Q5" s="28" t="s">
        <v>60</v>
      </c>
      <c r="R5" s="28" t="s">
        <v>61</v>
      </c>
      <c r="S5" s="29" t="s">
        <v>62</v>
      </c>
    </row>
    <row r="6" spans="1:19" ht="95.25" thickTop="1" x14ac:dyDescent="0.25">
      <c r="A6" s="20"/>
      <c r="B6" s="20"/>
      <c r="C6" s="116"/>
      <c r="D6" s="117"/>
      <c r="E6" s="117"/>
      <c r="F6" s="117"/>
      <c r="G6" s="118"/>
      <c r="H6" s="118"/>
      <c r="I6" s="117"/>
      <c r="J6" s="117"/>
      <c r="K6" s="120"/>
      <c r="L6" s="31" t="s">
        <v>145</v>
      </c>
      <c r="M6" s="31" t="s">
        <v>146</v>
      </c>
      <c r="N6" s="31" t="s">
        <v>66</v>
      </c>
      <c r="O6" s="31" t="s">
        <v>147</v>
      </c>
      <c r="P6" s="31" t="s">
        <v>148</v>
      </c>
      <c r="Q6" s="31" t="s">
        <v>149</v>
      </c>
      <c r="R6" s="31" t="s">
        <v>150</v>
      </c>
      <c r="S6" s="121" t="s">
        <v>151</v>
      </c>
    </row>
    <row r="7" spans="1:19" x14ac:dyDescent="0.25">
      <c r="A7" s="20"/>
      <c r="B7" s="20"/>
      <c r="C7" s="33" t="s">
        <v>17</v>
      </c>
      <c r="D7" s="34" t="s">
        <v>35</v>
      </c>
      <c r="E7" s="36" t="s">
        <v>36</v>
      </c>
      <c r="F7" s="34" t="s">
        <v>130</v>
      </c>
      <c r="G7" s="122" t="s">
        <v>131</v>
      </c>
      <c r="H7" s="122"/>
      <c r="I7" s="35" t="s">
        <v>20</v>
      </c>
      <c r="J7" s="123">
        <v>2000</v>
      </c>
      <c r="K7" s="37">
        <f>SUM(L7:S7)</f>
        <v>93350000</v>
      </c>
      <c r="L7" s="37">
        <v>0</v>
      </c>
      <c r="M7" s="37">
        <v>0</v>
      </c>
      <c r="N7" s="37">
        <v>60500000</v>
      </c>
      <c r="O7" s="37">
        <v>10300000</v>
      </c>
      <c r="P7" s="37">
        <v>18550000</v>
      </c>
      <c r="Q7" s="37">
        <v>4000000</v>
      </c>
      <c r="R7" s="37">
        <v>0</v>
      </c>
      <c r="S7" s="38"/>
    </row>
    <row r="8" spans="1:19" x14ac:dyDescent="0.25">
      <c r="A8" s="20"/>
      <c r="B8" s="20"/>
      <c r="C8" s="33" t="s">
        <v>17</v>
      </c>
      <c r="D8" s="34" t="s">
        <v>35</v>
      </c>
      <c r="E8" s="36" t="s">
        <v>36</v>
      </c>
      <c r="F8" s="34" t="s">
        <v>130</v>
      </c>
      <c r="G8" s="122" t="s">
        <v>131</v>
      </c>
      <c r="H8" s="122"/>
      <c r="I8" s="35" t="s">
        <v>21</v>
      </c>
      <c r="J8" s="123">
        <v>2000</v>
      </c>
      <c r="K8" s="37">
        <f t="shared" ref="K8:K23" si="0">SUM(L8:S8)</f>
        <v>82950000</v>
      </c>
      <c r="L8" s="37">
        <v>0</v>
      </c>
      <c r="M8" s="37">
        <v>0</v>
      </c>
      <c r="N8" s="37">
        <v>57500000</v>
      </c>
      <c r="O8" s="37">
        <v>9600000</v>
      </c>
      <c r="P8" s="37">
        <v>13526000</v>
      </c>
      <c r="Q8" s="37">
        <v>2200000</v>
      </c>
      <c r="R8" s="37">
        <v>0</v>
      </c>
      <c r="S8" s="38">
        <v>124000</v>
      </c>
    </row>
    <row r="9" spans="1:19" x14ac:dyDescent="0.25">
      <c r="A9" s="20"/>
      <c r="B9" s="20"/>
      <c r="C9" s="33" t="s">
        <v>17</v>
      </c>
      <c r="D9" s="34" t="s">
        <v>35</v>
      </c>
      <c r="E9" s="36" t="s">
        <v>36</v>
      </c>
      <c r="F9" s="34" t="s">
        <v>130</v>
      </c>
      <c r="G9" s="122" t="s">
        <v>131</v>
      </c>
      <c r="H9" s="122"/>
      <c r="I9" s="35" t="s">
        <v>75</v>
      </c>
      <c r="J9" s="123">
        <v>2240</v>
      </c>
      <c r="K9" s="37">
        <f t="shared" si="0"/>
        <v>69789877</v>
      </c>
      <c r="L9" s="37">
        <v>0</v>
      </c>
      <c r="M9" s="37">
        <v>0</v>
      </c>
      <c r="N9" s="37">
        <v>48135880</v>
      </c>
      <c r="O9" s="37">
        <v>8021727</v>
      </c>
      <c r="P9" s="37">
        <v>12021426</v>
      </c>
      <c r="Q9" s="37">
        <v>1604844</v>
      </c>
      <c r="R9" s="37">
        <v>0</v>
      </c>
      <c r="S9" s="38">
        <v>6000</v>
      </c>
    </row>
    <row r="10" spans="1:19" x14ac:dyDescent="0.25">
      <c r="A10" s="20"/>
      <c r="B10" s="20"/>
      <c r="C10" s="33" t="s">
        <v>17</v>
      </c>
      <c r="D10" s="34" t="s">
        <v>35</v>
      </c>
      <c r="E10" s="36" t="s">
        <v>36</v>
      </c>
      <c r="F10" s="34" t="s">
        <v>132</v>
      </c>
      <c r="G10" s="122" t="s">
        <v>133</v>
      </c>
      <c r="H10" s="122"/>
      <c r="I10" s="35" t="s">
        <v>20</v>
      </c>
      <c r="J10" s="123">
        <v>3000</v>
      </c>
      <c r="K10" s="37">
        <f t="shared" si="0"/>
        <v>27000000</v>
      </c>
      <c r="L10" s="37">
        <v>0</v>
      </c>
      <c r="M10" s="37">
        <v>0</v>
      </c>
      <c r="N10" s="37">
        <v>0</v>
      </c>
      <c r="O10" s="37">
        <v>0</v>
      </c>
      <c r="P10" s="37">
        <v>23000000</v>
      </c>
      <c r="Q10" s="37">
        <v>4000000</v>
      </c>
      <c r="R10" s="37">
        <v>0</v>
      </c>
      <c r="S10" s="37">
        <v>0</v>
      </c>
    </row>
    <row r="11" spans="1:19" x14ac:dyDescent="0.25">
      <c r="A11" s="20"/>
      <c r="B11" s="20"/>
      <c r="C11" s="33" t="s">
        <v>17</v>
      </c>
      <c r="D11" s="34" t="s">
        <v>35</v>
      </c>
      <c r="E11" s="36" t="s">
        <v>36</v>
      </c>
      <c r="F11" s="34" t="s">
        <v>132</v>
      </c>
      <c r="G11" s="122" t="s">
        <v>133</v>
      </c>
      <c r="H11" s="122"/>
      <c r="I11" s="35" t="s">
        <v>21</v>
      </c>
      <c r="J11" s="123">
        <v>3000</v>
      </c>
      <c r="K11" s="37">
        <f t="shared" si="0"/>
        <v>18600000</v>
      </c>
      <c r="L11" s="37">
        <v>0</v>
      </c>
      <c r="M11" s="37">
        <v>0</v>
      </c>
      <c r="N11" s="37">
        <v>0</v>
      </c>
      <c r="O11" s="37">
        <v>0</v>
      </c>
      <c r="P11" s="37">
        <v>16000000</v>
      </c>
      <c r="Q11" s="37">
        <v>2600000</v>
      </c>
      <c r="R11" s="37">
        <v>0</v>
      </c>
      <c r="S11" s="37">
        <v>0</v>
      </c>
    </row>
    <row r="12" spans="1:19" x14ac:dyDescent="0.25">
      <c r="A12" s="20"/>
      <c r="B12" s="20"/>
      <c r="C12" s="33" t="s">
        <v>17</v>
      </c>
      <c r="D12" s="34" t="s">
        <v>35</v>
      </c>
      <c r="E12" s="36" t="s">
        <v>36</v>
      </c>
      <c r="F12" s="34" t="s">
        <v>132</v>
      </c>
      <c r="G12" s="122" t="s">
        <v>133</v>
      </c>
      <c r="H12" s="122"/>
      <c r="I12" s="35" t="s">
        <v>75</v>
      </c>
      <c r="J12" s="123">
        <v>3060</v>
      </c>
      <c r="K12" s="37">
        <f t="shared" si="0"/>
        <v>17377619</v>
      </c>
      <c r="L12" s="37">
        <v>0</v>
      </c>
      <c r="M12" s="37">
        <v>0</v>
      </c>
      <c r="N12" s="37">
        <v>0</v>
      </c>
      <c r="O12" s="37">
        <v>0</v>
      </c>
      <c r="P12" s="37">
        <v>15563444</v>
      </c>
      <c r="Q12" s="37">
        <v>1814175</v>
      </c>
      <c r="R12" s="37">
        <v>0</v>
      </c>
      <c r="S12" s="37">
        <v>0</v>
      </c>
    </row>
    <row r="13" spans="1:19" x14ac:dyDescent="0.25">
      <c r="A13" s="20"/>
      <c r="B13" s="20"/>
      <c r="C13" s="33" t="s">
        <v>17</v>
      </c>
      <c r="D13" s="34" t="s">
        <v>35</v>
      </c>
      <c r="E13" s="36" t="s">
        <v>36</v>
      </c>
      <c r="F13" s="34" t="s">
        <v>135</v>
      </c>
      <c r="G13" s="122" t="s">
        <v>136</v>
      </c>
      <c r="H13" s="122"/>
      <c r="I13" s="35" t="s">
        <v>20</v>
      </c>
      <c r="J13" s="123">
        <v>14</v>
      </c>
      <c r="K13" s="37">
        <f t="shared" si="0"/>
        <v>1000000</v>
      </c>
      <c r="L13" s="37">
        <v>0</v>
      </c>
      <c r="M13" s="37">
        <v>1000000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spans="1:19" x14ac:dyDescent="0.25">
      <c r="A14" s="20"/>
      <c r="B14" s="20"/>
      <c r="C14" s="33" t="s">
        <v>17</v>
      </c>
      <c r="D14" s="34" t="s">
        <v>35</v>
      </c>
      <c r="E14" s="36" t="s">
        <v>36</v>
      </c>
      <c r="F14" s="34" t="s">
        <v>135</v>
      </c>
      <c r="G14" s="122" t="s">
        <v>136</v>
      </c>
      <c r="H14" s="122"/>
      <c r="I14" s="35" t="s">
        <v>21</v>
      </c>
      <c r="J14" s="123">
        <v>14</v>
      </c>
      <c r="K14" s="37">
        <f t="shared" si="0"/>
        <v>500000</v>
      </c>
      <c r="L14" s="37">
        <v>0</v>
      </c>
      <c r="M14" s="37">
        <v>500000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</row>
    <row r="15" spans="1:19" x14ac:dyDescent="0.25">
      <c r="A15" s="20"/>
      <c r="B15" s="20"/>
      <c r="C15" s="33" t="s">
        <v>17</v>
      </c>
      <c r="D15" s="34" t="s">
        <v>35</v>
      </c>
      <c r="E15" s="36" t="s">
        <v>36</v>
      </c>
      <c r="F15" s="34" t="s">
        <v>135</v>
      </c>
      <c r="G15" s="122" t="s">
        <v>136</v>
      </c>
      <c r="H15" s="122"/>
      <c r="I15" s="35" t="s">
        <v>75</v>
      </c>
      <c r="J15" s="123">
        <v>11</v>
      </c>
      <c r="K15" s="37">
        <f t="shared" si="0"/>
        <v>411480</v>
      </c>
      <c r="L15" s="37">
        <v>0</v>
      </c>
      <c r="M15" s="37">
        <v>411480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</row>
    <row r="16" spans="1:19" x14ac:dyDescent="0.25">
      <c r="A16" s="20"/>
      <c r="B16" s="20"/>
      <c r="C16" s="33" t="s">
        <v>17</v>
      </c>
      <c r="D16" s="34" t="s">
        <v>35</v>
      </c>
      <c r="E16" s="36" t="s">
        <v>36</v>
      </c>
      <c r="F16" s="34" t="s">
        <v>137</v>
      </c>
      <c r="G16" s="122" t="s">
        <v>138</v>
      </c>
      <c r="H16" s="122"/>
      <c r="I16" s="35" t="s">
        <v>20</v>
      </c>
      <c r="J16" s="123">
        <v>20</v>
      </c>
      <c r="K16" s="37">
        <f t="shared" si="0"/>
        <v>1000000</v>
      </c>
      <c r="L16" s="37">
        <v>0</v>
      </c>
      <c r="M16" s="37">
        <v>1000000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</row>
    <row r="17" spans="1:19" x14ac:dyDescent="0.25">
      <c r="A17" s="20"/>
      <c r="B17" s="20"/>
      <c r="C17" s="33" t="s">
        <v>17</v>
      </c>
      <c r="D17" s="34" t="s">
        <v>35</v>
      </c>
      <c r="E17" s="36" t="s">
        <v>36</v>
      </c>
      <c r="F17" s="34" t="s">
        <v>137</v>
      </c>
      <c r="G17" s="122" t="s">
        <v>138</v>
      </c>
      <c r="H17" s="122"/>
      <c r="I17" s="35" t="s">
        <v>21</v>
      </c>
      <c r="J17" s="123">
        <v>0</v>
      </c>
      <c r="K17" s="37">
        <f t="shared" si="0"/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x14ac:dyDescent="0.25">
      <c r="A18" s="20"/>
      <c r="B18" s="20"/>
      <c r="C18" s="33" t="s">
        <v>17</v>
      </c>
      <c r="D18" s="34" t="s">
        <v>35</v>
      </c>
      <c r="E18" s="36" t="s">
        <v>36</v>
      </c>
      <c r="F18" s="34" t="s">
        <v>137</v>
      </c>
      <c r="G18" s="122" t="s">
        <v>138</v>
      </c>
      <c r="H18" s="122"/>
      <c r="I18" s="35" t="s">
        <v>75</v>
      </c>
      <c r="J18" s="123">
        <v>0</v>
      </c>
      <c r="K18" s="37">
        <f t="shared" si="0"/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</row>
    <row r="19" spans="1:19" x14ac:dyDescent="0.25">
      <c r="A19" s="20"/>
      <c r="B19" s="20"/>
      <c r="C19" s="33"/>
      <c r="D19" s="34"/>
      <c r="E19" s="36"/>
      <c r="F19" s="34"/>
      <c r="G19" s="122" t="s">
        <v>152</v>
      </c>
      <c r="H19" s="122"/>
      <c r="I19" s="35" t="s">
        <v>20</v>
      </c>
      <c r="J19" s="123"/>
      <c r="K19" s="37">
        <f>SUM(L19:S19)</f>
        <v>122350000</v>
      </c>
      <c r="L19" s="37">
        <f t="shared" ref="L19:L21" si="1">L7+L10+L13+L16</f>
        <v>0</v>
      </c>
      <c r="M19" s="37">
        <f>M7+M10+M13+M16</f>
        <v>2000000</v>
      </c>
      <c r="N19" s="37">
        <f t="shared" ref="N19:S21" si="2">N7+N10+N13+N16</f>
        <v>60500000</v>
      </c>
      <c r="O19" s="37">
        <f t="shared" si="2"/>
        <v>10300000</v>
      </c>
      <c r="P19" s="37">
        <f t="shared" si="2"/>
        <v>41550000</v>
      </c>
      <c r="Q19" s="37">
        <f t="shared" si="2"/>
        <v>8000000</v>
      </c>
      <c r="R19" s="37">
        <f t="shared" si="2"/>
        <v>0</v>
      </c>
      <c r="S19" s="37">
        <f t="shared" si="2"/>
        <v>0</v>
      </c>
    </row>
    <row r="20" spans="1:19" x14ac:dyDescent="0.25">
      <c r="A20" s="20"/>
      <c r="B20" s="20"/>
      <c r="C20" s="33"/>
      <c r="D20" s="34"/>
      <c r="E20" s="36"/>
      <c r="F20" s="34"/>
      <c r="G20" s="122" t="s">
        <v>152</v>
      </c>
      <c r="H20" s="122"/>
      <c r="I20" s="35" t="s">
        <v>21</v>
      </c>
      <c r="J20" s="123"/>
      <c r="K20" s="37">
        <f t="shared" si="0"/>
        <v>102050000</v>
      </c>
      <c r="L20" s="37">
        <f t="shared" si="1"/>
        <v>0</v>
      </c>
      <c r="M20" s="37">
        <f>M8+M11+M14+M17</f>
        <v>500000</v>
      </c>
      <c r="N20" s="37">
        <f t="shared" si="2"/>
        <v>57500000</v>
      </c>
      <c r="O20" s="37">
        <f t="shared" si="2"/>
        <v>9600000</v>
      </c>
      <c r="P20" s="37">
        <f t="shared" si="2"/>
        <v>29526000</v>
      </c>
      <c r="Q20" s="37">
        <f t="shared" si="2"/>
        <v>4800000</v>
      </c>
      <c r="R20" s="37">
        <f t="shared" si="2"/>
        <v>0</v>
      </c>
      <c r="S20" s="37">
        <f t="shared" si="2"/>
        <v>124000</v>
      </c>
    </row>
    <row r="21" spans="1:19" x14ac:dyDescent="0.25">
      <c r="A21" s="20"/>
      <c r="B21" s="20"/>
      <c r="C21" s="33"/>
      <c r="D21" s="34"/>
      <c r="E21" s="36"/>
      <c r="F21" s="34"/>
      <c r="G21" s="122" t="s">
        <v>152</v>
      </c>
      <c r="H21" s="122"/>
      <c r="I21" s="35" t="s">
        <v>75</v>
      </c>
      <c r="J21" s="123"/>
      <c r="K21" s="37">
        <f t="shared" si="0"/>
        <v>87578976</v>
      </c>
      <c r="L21" s="37">
        <f t="shared" si="1"/>
        <v>0</v>
      </c>
      <c r="M21" s="37">
        <f>M9+M12+M15+M18</f>
        <v>411480</v>
      </c>
      <c r="N21" s="37">
        <f t="shared" si="2"/>
        <v>48135880</v>
      </c>
      <c r="O21" s="37">
        <f t="shared" si="2"/>
        <v>8021727</v>
      </c>
      <c r="P21" s="37">
        <f t="shared" si="2"/>
        <v>27584870</v>
      </c>
      <c r="Q21" s="37">
        <f t="shared" si="2"/>
        <v>3419019</v>
      </c>
      <c r="R21" s="37">
        <f t="shared" si="2"/>
        <v>0</v>
      </c>
      <c r="S21" s="37">
        <f t="shared" si="2"/>
        <v>6000</v>
      </c>
    </row>
    <row r="22" spans="1:19" x14ac:dyDescent="0.25">
      <c r="A22" s="20"/>
      <c r="B22" s="20"/>
      <c r="C22" s="33" t="s">
        <v>17</v>
      </c>
      <c r="D22" s="34" t="s">
        <v>35</v>
      </c>
      <c r="E22" s="36" t="s">
        <v>36</v>
      </c>
      <c r="F22" s="34" t="s">
        <v>130</v>
      </c>
      <c r="G22" s="122" t="s">
        <v>131</v>
      </c>
      <c r="H22" s="122"/>
      <c r="I22" s="35" t="s">
        <v>75</v>
      </c>
      <c r="J22" s="123"/>
      <c r="K22" s="37">
        <f>SUM(L22:S22)</f>
        <v>2627550</v>
      </c>
      <c r="L22" s="37">
        <v>0</v>
      </c>
      <c r="M22" s="37">
        <v>0</v>
      </c>
      <c r="N22" s="37">
        <v>2101299</v>
      </c>
      <c r="O22" s="37">
        <v>167751</v>
      </c>
      <c r="P22" s="37">
        <v>358500</v>
      </c>
      <c r="Q22" s="37">
        <v>0</v>
      </c>
      <c r="R22" s="37">
        <v>0</v>
      </c>
      <c r="S22" s="38">
        <v>0</v>
      </c>
    </row>
    <row r="23" spans="1:19" x14ac:dyDescent="0.25">
      <c r="A23" s="20"/>
      <c r="B23" s="20"/>
      <c r="C23" s="33"/>
      <c r="D23" s="34"/>
      <c r="E23" s="36"/>
      <c r="F23" s="34"/>
      <c r="G23" s="122" t="s">
        <v>153</v>
      </c>
      <c r="H23" s="122"/>
      <c r="I23" s="35" t="s">
        <v>75</v>
      </c>
      <c r="J23" s="123"/>
      <c r="K23" s="37">
        <f t="shared" si="0"/>
        <v>2627550</v>
      </c>
      <c r="L23" s="37">
        <v>0</v>
      </c>
      <c r="M23" s="37">
        <v>0</v>
      </c>
      <c r="N23" s="37">
        <v>2101299</v>
      </c>
      <c r="O23" s="37">
        <v>167751</v>
      </c>
      <c r="P23" s="37">
        <v>358500</v>
      </c>
      <c r="Q23" s="37">
        <v>0</v>
      </c>
      <c r="R23" s="37">
        <v>0</v>
      </c>
      <c r="S23" s="38">
        <v>0</v>
      </c>
    </row>
    <row r="24" spans="1:19" x14ac:dyDescent="0.25">
      <c r="A24" s="20"/>
      <c r="B24" s="44"/>
      <c r="C24" s="44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</sheetData>
  <mergeCells count="30">
    <mergeCell ref="G23:H23"/>
    <mergeCell ref="B24:C24"/>
    <mergeCell ref="G17:H17"/>
    <mergeCell ref="G18:H18"/>
    <mergeCell ref="G19:H19"/>
    <mergeCell ref="G20:H20"/>
    <mergeCell ref="G21:H21"/>
    <mergeCell ref="G22:H22"/>
    <mergeCell ref="G11:H11"/>
    <mergeCell ref="G12:H12"/>
    <mergeCell ref="G13:H13"/>
    <mergeCell ref="G14:H14"/>
    <mergeCell ref="G15:H15"/>
    <mergeCell ref="G16:H16"/>
    <mergeCell ref="K4:S4"/>
    <mergeCell ref="K5:K6"/>
    <mergeCell ref="G7:H7"/>
    <mergeCell ref="G8:H8"/>
    <mergeCell ref="G9:H9"/>
    <mergeCell ref="G10:H10"/>
    <mergeCell ref="C2:S2"/>
    <mergeCell ref="C3:S3"/>
    <mergeCell ref="A4:B4"/>
    <mergeCell ref="C4:C6"/>
    <mergeCell ref="D4:D6"/>
    <mergeCell ref="E4:E6"/>
    <mergeCell ref="F4:F6"/>
    <mergeCell ref="G4:H6"/>
    <mergeCell ref="I4:I6"/>
    <mergeCell ref="J4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O11" sqref="O11"/>
    </sheetView>
  </sheetViews>
  <sheetFormatPr defaultRowHeight="15.75" x14ac:dyDescent="0.25"/>
  <cols>
    <col min="1" max="1" width="3.28515625" style="3" customWidth="1"/>
    <col min="2" max="2" width="0.140625" style="3" customWidth="1"/>
    <col min="3" max="4" width="8.140625" style="3" customWidth="1"/>
    <col min="5" max="5" width="16.85546875" style="3" customWidth="1"/>
    <col min="6" max="7" width="10" style="3" customWidth="1"/>
    <col min="8" max="8" width="42.5703125" style="3" bestFit="1" customWidth="1"/>
    <col min="9" max="9" width="19.140625" style="3" customWidth="1"/>
    <col min="10" max="13" width="16" style="3" customWidth="1"/>
    <col min="14" max="16384" width="9.140625" style="3"/>
  </cols>
  <sheetData>
    <row r="1" spans="1:13" x14ac:dyDescent="0.25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6.5" thickBot="1" x14ac:dyDescent="0.3">
      <c r="A2" s="20"/>
      <c r="B2" s="20"/>
      <c r="C2" s="22" t="s">
        <v>154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48" thickTop="1" x14ac:dyDescent="0.25">
      <c r="A3" s="115"/>
      <c r="B3" s="115"/>
      <c r="C3" s="24" t="s">
        <v>155</v>
      </c>
      <c r="D3" s="25" t="s">
        <v>156</v>
      </c>
      <c r="E3" s="25" t="s">
        <v>157</v>
      </c>
      <c r="F3" s="25" t="s">
        <v>158</v>
      </c>
      <c r="G3" s="25" t="s">
        <v>159</v>
      </c>
      <c r="H3" s="25" t="s">
        <v>160</v>
      </c>
      <c r="I3" s="25" t="s">
        <v>161</v>
      </c>
      <c r="J3" s="124">
        <v>2022</v>
      </c>
      <c r="K3" s="124">
        <v>2023</v>
      </c>
      <c r="L3" s="124">
        <v>2024</v>
      </c>
      <c r="M3" s="125">
        <v>2025</v>
      </c>
    </row>
    <row r="4" spans="1:13" x14ac:dyDescent="0.25">
      <c r="A4" s="20"/>
      <c r="B4" s="20"/>
      <c r="C4" s="126" t="s">
        <v>17</v>
      </c>
      <c r="D4" s="127" t="s">
        <v>35</v>
      </c>
      <c r="E4" s="128" t="s">
        <v>36</v>
      </c>
      <c r="F4" s="127"/>
      <c r="G4" s="127" t="s">
        <v>130</v>
      </c>
      <c r="H4" s="129" t="s">
        <v>131</v>
      </c>
      <c r="I4" s="130" t="s">
        <v>162</v>
      </c>
      <c r="J4" s="131">
        <v>2024</v>
      </c>
      <c r="K4" s="131">
        <v>2600</v>
      </c>
      <c r="L4" s="131">
        <v>2000</v>
      </c>
      <c r="M4" s="132">
        <v>2000</v>
      </c>
    </row>
    <row r="5" spans="1:13" x14ac:dyDescent="0.25">
      <c r="A5" s="20"/>
      <c r="B5" s="20"/>
      <c r="C5" s="126" t="s">
        <v>17</v>
      </c>
      <c r="D5" s="127" t="s">
        <v>35</v>
      </c>
      <c r="E5" s="128" t="s">
        <v>36</v>
      </c>
      <c r="F5" s="127"/>
      <c r="G5" s="127" t="s">
        <v>130</v>
      </c>
      <c r="H5" s="129" t="s">
        <v>131</v>
      </c>
      <c r="I5" s="129" t="s">
        <v>163</v>
      </c>
      <c r="J5" s="131">
        <v>51000000</v>
      </c>
      <c r="K5" s="131">
        <v>62950000</v>
      </c>
      <c r="L5" s="131">
        <v>79100000</v>
      </c>
      <c r="M5" s="133">
        <v>93350000</v>
      </c>
    </row>
    <row r="6" spans="1:13" x14ac:dyDescent="0.25">
      <c r="A6" s="20"/>
      <c r="B6" s="20"/>
      <c r="C6" s="126" t="s">
        <v>17</v>
      </c>
      <c r="D6" s="127" t="s">
        <v>35</v>
      </c>
      <c r="E6" s="128" t="s">
        <v>36</v>
      </c>
      <c r="F6" s="127"/>
      <c r="G6" s="127" t="s">
        <v>130</v>
      </c>
      <c r="H6" s="129" t="s">
        <v>131</v>
      </c>
      <c r="I6" s="129" t="s">
        <v>164</v>
      </c>
      <c r="J6" s="131">
        <v>25198</v>
      </c>
      <c r="K6" s="131">
        <v>24212</v>
      </c>
      <c r="L6" s="131">
        <v>39550</v>
      </c>
      <c r="M6" s="133">
        <f>M5/M4</f>
        <v>46675</v>
      </c>
    </row>
    <row r="7" spans="1:13" x14ac:dyDescent="0.25">
      <c r="A7" s="20"/>
      <c r="B7" s="20"/>
      <c r="C7" s="126"/>
      <c r="D7" s="127"/>
      <c r="E7" s="128"/>
      <c r="F7" s="127"/>
      <c r="G7" s="127"/>
      <c r="H7" s="134" t="s">
        <v>165</v>
      </c>
      <c r="I7" s="135"/>
      <c r="J7" s="136"/>
      <c r="K7" s="136">
        <v>-986</v>
      </c>
      <c r="L7" s="136">
        <v>15338</v>
      </c>
      <c r="M7" s="137">
        <f>M6-L6</f>
        <v>7125</v>
      </c>
    </row>
    <row r="8" spans="1:13" x14ac:dyDescent="0.25">
      <c r="A8" s="20"/>
      <c r="B8" s="20"/>
      <c r="C8" s="126" t="s">
        <v>17</v>
      </c>
      <c r="D8" s="127" t="s">
        <v>35</v>
      </c>
      <c r="E8" s="128" t="s">
        <v>36</v>
      </c>
      <c r="F8" s="127"/>
      <c r="G8" s="127" t="s">
        <v>130</v>
      </c>
      <c r="H8" s="129" t="s">
        <v>131</v>
      </c>
      <c r="I8" s="130" t="s">
        <v>166</v>
      </c>
      <c r="J8" s="131">
        <v>2024</v>
      </c>
      <c r="K8" s="131">
        <v>2600</v>
      </c>
      <c r="L8" s="131">
        <v>2000</v>
      </c>
      <c r="M8" s="133">
        <v>2000</v>
      </c>
    </row>
    <row r="9" spans="1:13" x14ac:dyDescent="0.25">
      <c r="A9" s="20"/>
      <c r="B9" s="20"/>
      <c r="C9" s="126" t="s">
        <v>17</v>
      </c>
      <c r="D9" s="127" t="s">
        <v>35</v>
      </c>
      <c r="E9" s="128" t="s">
        <v>36</v>
      </c>
      <c r="F9" s="127"/>
      <c r="G9" s="127" t="s">
        <v>130</v>
      </c>
      <c r="H9" s="129" t="s">
        <v>131</v>
      </c>
      <c r="I9" s="129" t="s">
        <v>167</v>
      </c>
      <c r="J9" s="131">
        <v>35500000</v>
      </c>
      <c r="K9" s="131">
        <v>54550000</v>
      </c>
      <c r="L9" s="131">
        <v>61200000</v>
      </c>
      <c r="M9" s="133">
        <v>82950000</v>
      </c>
    </row>
    <row r="10" spans="1:13" x14ac:dyDescent="0.25">
      <c r="A10" s="20"/>
      <c r="B10" s="20"/>
      <c r="C10" s="126" t="s">
        <v>17</v>
      </c>
      <c r="D10" s="127" t="s">
        <v>35</v>
      </c>
      <c r="E10" s="128" t="s">
        <v>36</v>
      </c>
      <c r="F10" s="127"/>
      <c r="G10" s="127" t="s">
        <v>130</v>
      </c>
      <c r="H10" s="129" t="s">
        <v>131</v>
      </c>
      <c r="I10" s="129" t="s">
        <v>168</v>
      </c>
      <c r="J10" s="131">
        <v>17540</v>
      </c>
      <c r="K10" s="131">
        <v>20981</v>
      </c>
      <c r="L10" s="131">
        <v>30600</v>
      </c>
      <c r="M10" s="133">
        <f>M9/M8</f>
        <v>41475</v>
      </c>
    </row>
    <row r="11" spans="1:13" ht="31.5" x14ac:dyDescent="0.25">
      <c r="A11" s="20"/>
      <c r="B11" s="20"/>
      <c r="C11" s="126"/>
      <c r="D11" s="127"/>
      <c r="E11" s="128"/>
      <c r="F11" s="127"/>
      <c r="G11" s="127"/>
      <c r="H11" s="134" t="s">
        <v>169</v>
      </c>
      <c r="I11" s="135"/>
      <c r="J11" s="136"/>
      <c r="K11" s="136">
        <v>3441</v>
      </c>
      <c r="L11" s="136">
        <v>9619</v>
      </c>
      <c r="M11" s="137">
        <f>M10-L10</f>
        <v>10875</v>
      </c>
    </row>
    <row r="12" spans="1:13" x14ac:dyDescent="0.25">
      <c r="A12" s="20"/>
      <c r="B12" s="20"/>
      <c r="C12" s="126" t="s">
        <v>17</v>
      </c>
      <c r="D12" s="127" t="s">
        <v>35</v>
      </c>
      <c r="E12" s="128" t="s">
        <v>36</v>
      </c>
      <c r="F12" s="127"/>
      <c r="G12" s="127" t="s">
        <v>130</v>
      </c>
      <c r="H12" s="129" t="s">
        <v>131</v>
      </c>
      <c r="I12" s="130" t="s">
        <v>170</v>
      </c>
      <c r="J12" s="131">
        <v>285</v>
      </c>
      <c r="K12" s="131">
        <v>1191</v>
      </c>
      <c r="L12" s="131">
        <v>1823</v>
      </c>
      <c r="M12" s="133">
        <v>2240</v>
      </c>
    </row>
    <row r="13" spans="1:13" x14ac:dyDescent="0.25">
      <c r="A13" s="20"/>
      <c r="B13" s="20"/>
      <c r="C13" s="126" t="s">
        <v>17</v>
      </c>
      <c r="D13" s="127" t="s">
        <v>35</v>
      </c>
      <c r="E13" s="128" t="s">
        <v>36</v>
      </c>
      <c r="F13" s="127"/>
      <c r="G13" s="127" t="s">
        <v>130</v>
      </c>
      <c r="H13" s="129" t="s">
        <v>131</v>
      </c>
      <c r="I13" s="129" t="s">
        <v>171</v>
      </c>
      <c r="J13" s="131">
        <v>28779097</v>
      </c>
      <c r="K13" s="131">
        <v>40395435</v>
      </c>
      <c r="L13" s="131">
        <v>55988082</v>
      </c>
      <c r="M13" s="133">
        <v>69789877</v>
      </c>
    </row>
    <row r="14" spans="1:13" x14ac:dyDescent="0.25">
      <c r="A14" s="20"/>
      <c r="B14" s="20"/>
      <c r="C14" s="126" t="s">
        <v>17</v>
      </c>
      <c r="D14" s="127" t="s">
        <v>35</v>
      </c>
      <c r="E14" s="128" t="s">
        <v>36</v>
      </c>
      <c r="F14" s="127"/>
      <c r="G14" s="127" t="s">
        <v>130</v>
      </c>
      <c r="H14" s="129" t="s">
        <v>131</v>
      </c>
      <c r="I14" s="129" t="s">
        <v>172</v>
      </c>
      <c r="J14" s="131">
        <v>100979</v>
      </c>
      <c r="K14" s="131">
        <v>33917</v>
      </c>
      <c r="L14" s="131">
        <v>30712</v>
      </c>
      <c r="M14" s="133">
        <f>M13/M12</f>
        <v>31156.195089285713</v>
      </c>
    </row>
    <row r="15" spans="1:13" ht="31.5" x14ac:dyDescent="0.25">
      <c r="A15" s="20"/>
      <c r="B15" s="20"/>
      <c r="C15" s="126"/>
      <c r="D15" s="127"/>
      <c r="E15" s="128"/>
      <c r="F15" s="127"/>
      <c r="G15" s="127"/>
      <c r="H15" s="138" t="s">
        <v>173</v>
      </c>
      <c r="I15" s="139"/>
      <c r="J15" s="140"/>
      <c r="K15" s="140">
        <v>-67062</v>
      </c>
      <c r="L15" s="140">
        <v>-3205</v>
      </c>
      <c r="M15" s="137">
        <f>M14-L14</f>
        <v>444.19508928571304</v>
      </c>
    </row>
    <row r="16" spans="1:13" ht="31.5" x14ac:dyDescent="0.25">
      <c r="A16" s="20"/>
      <c r="B16" s="20"/>
      <c r="C16" s="126" t="s">
        <v>17</v>
      </c>
      <c r="D16" s="127" t="s">
        <v>35</v>
      </c>
      <c r="E16" s="128" t="s">
        <v>36</v>
      </c>
      <c r="F16" s="127"/>
      <c r="G16" s="127" t="s">
        <v>132</v>
      </c>
      <c r="H16" s="129" t="s">
        <v>133</v>
      </c>
      <c r="I16" s="130" t="s">
        <v>162</v>
      </c>
      <c r="J16" s="131">
        <v>3036</v>
      </c>
      <c r="K16" s="131">
        <v>3700</v>
      </c>
      <c r="L16" s="131">
        <v>3000</v>
      </c>
      <c r="M16" s="133">
        <v>3000</v>
      </c>
    </row>
    <row r="17" spans="1:13" ht="31.5" x14ac:dyDescent="0.25">
      <c r="A17" s="20"/>
      <c r="B17" s="20"/>
      <c r="C17" s="126" t="s">
        <v>17</v>
      </c>
      <c r="D17" s="127" t="s">
        <v>35</v>
      </c>
      <c r="E17" s="128" t="s">
        <v>36</v>
      </c>
      <c r="F17" s="127"/>
      <c r="G17" s="127" t="s">
        <v>132</v>
      </c>
      <c r="H17" s="129" t="s">
        <v>133</v>
      </c>
      <c r="I17" s="129" t="s">
        <v>163</v>
      </c>
      <c r="J17" s="131">
        <v>31000000</v>
      </c>
      <c r="K17" s="131">
        <v>27000000</v>
      </c>
      <c r="L17" s="131">
        <v>26350000</v>
      </c>
      <c r="M17" s="133">
        <v>27000000</v>
      </c>
    </row>
    <row r="18" spans="1:13" ht="31.5" x14ac:dyDescent="0.25">
      <c r="A18" s="20"/>
      <c r="B18" s="20"/>
      <c r="C18" s="126" t="s">
        <v>17</v>
      </c>
      <c r="D18" s="127" t="s">
        <v>35</v>
      </c>
      <c r="E18" s="128" t="s">
        <v>36</v>
      </c>
      <c r="F18" s="127"/>
      <c r="G18" s="127" t="s">
        <v>132</v>
      </c>
      <c r="H18" s="129" t="s">
        <v>133</v>
      </c>
      <c r="I18" s="129" t="s">
        <v>164</v>
      </c>
      <c r="J18" s="131">
        <v>10211</v>
      </c>
      <c r="K18" s="131">
        <v>7297</v>
      </c>
      <c r="L18" s="131">
        <v>8783</v>
      </c>
      <c r="M18" s="133">
        <f>M17/M16</f>
        <v>9000</v>
      </c>
    </row>
    <row r="19" spans="1:13" x14ac:dyDescent="0.25">
      <c r="A19" s="20"/>
      <c r="B19" s="20"/>
      <c r="C19" s="126"/>
      <c r="D19" s="127"/>
      <c r="E19" s="128"/>
      <c r="F19" s="127"/>
      <c r="G19" s="127"/>
      <c r="H19" s="134" t="s">
        <v>165</v>
      </c>
      <c r="I19" s="135"/>
      <c r="J19" s="136"/>
      <c r="K19" s="136">
        <v>-2914</v>
      </c>
      <c r="L19" s="136">
        <v>1486</v>
      </c>
      <c r="M19" s="137">
        <f>M18-L18</f>
        <v>217</v>
      </c>
    </row>
    <row r="20" spans="1:13" ht="31.5" x14ac:dyDescent="0.25">
      <c r="A20" s="20"/>
      <c r="B20" s="20"/>
      <c r="C20" s="126" t="s">
        <v>17</v>
      </c>
      <c r="D20" s="127" t="s">
        <v>35</v>
      </c>
      <c r="E20" s="128" t="s">
        <v>36</v>
      </c>
      <c r="F20" s="127"/>
      <c r="G20" s="127" t="s">
        <v>132</v>
      </c>
      <c r="H20" s="129" t="s">
        <v>133</v>
      </c>
      <c r="I20" s="130" t="s">
        <v>166</v>
      </c>
      <c r="J20" s="131">
        <v>3036</v>
      </c>
      <c r="K20" s="131">
        <v>3700</v>
      </c>
      <c r="L20" s="131">
        <v>3000</v>
      </c>
      <c r="M20" s="133">
        <v>3000</v>
      </c>
    </row>
    <row r="21" spans="1:13" ht="31.5" x14ac:dyDescent="0.25">
      <c r="A21" s="20"/>
      <c r="B21" s="20"/>
      <c r="C21" s="126" t="s">
        <v>17</v>
      </c>
      <c r="D21" s="127" t="s">
        <v>35</v>
      </c>
      <c r="E21" s="128" t="s">
        <v>36</v>
      </c>
      <c r="F21" s="127"/>
      <c r="G21" s="127" t="s">
        <v>132</v>
      </c>
      <c r="H21" s="129" t="s">
        <v>133</v>
      </c>
      <c r="I21" s="129" t="s">
        <v>167</v>
      </c>
      <c r="J21" s="131">
        <v>10400000</v>
      </c>
      <c r="K21" s="131">
        <v>10000000</v>
      </c>
      <c r="L21" s="131">
        <v>10750000</v>
      </c>
      <c r="M21" s="133">
        <v>18600000</v>
      </c>
    </row>
    <row r="22" spans="1:13" ht="31.5" x14ac:dyDescent="0.25">
      <c r="A22" s="20"/>
      <c r="B22" s="20"/>
      <c r="C22" s="126" t="s">
        <v>17</v>
      </c>
      <c r="D22" s="127" t="s">
        <v>35</v>
      </c>
      <c r="E22" s="128" t="s">
        <v>36</v>
      </c>
      <c r="F22" s="127"/>
      <c r="G22" s="127" t="s">
        <v>132</v>
      </c>
      <c r="H22" s="129" t="s">
        <v>133</v>
      </c>
      <c r="I22" s="129" t="s">
        <v>168</v>
      </c>
      <c r="J22" s="131">
        <v>3426</v>
      </c>
      <c r="K22" s="131">
        <v>2703</v>
      </c>
      <c r="L22" s="131">
        <v>3583</v>
      </c>
      <c r="M22" s="133">
        <f>M21/M20</f>
        <v>6200</v>
      </c>
    </row>
    <row r="23" spans="1:13" ht="31.5" x14ac:dyDescent="0.25">
      <c r="A23" s="20"/>
      <c r="B23" s="20"/>
      <c r="C23" s="126"/>
      <c r="D23" s="127"/>
      <c r="E23" s="128"/>
      <c r="F23" s="127"/>
      <c r="G23" s="127"/>
      <c r="H23" s="134" t="s">
        <v>169</v>
      </c>
      <c r="I23" s="135"/>
      <c r="J23" s="136"/>
      <c r="K23" s="136">
        <v>-723</v>
      </c>
      <c r="L23" s="136">
        <v>880</v>
      </c>
      <c r="M23" s="137">
        <f>M22-L22</f>
        <v>2617</v>
      </c>
    </row>
    <row r="24" spans="1:13" ht="31.5" x14ac:dyDescent="0.25">
      <c r="A24" s="20"/>
      <c r="B24" s="20"/>
      <c r="C24" s="126" t="s">
        <v>17</v>
      </c>
      <c r="D24" s="127" t="s">
        <v>35</v>
      </c>
      <c r="E24" s="128" t="s">
        <v>36</v>
      </c>
      <c r="F24" s="127"/>
      <c r="G24" s="127" t="s">
        <v>132</v>
      </c>
      <c r="H24" s="129" t="s">
        <v>133</v>
      </c>
      <c r="I24" s="130" t="s">
        <v>170</v>
      </c>
      <c r="J24" s="131">
        <v>303</v>
      </c>
      <c r="K24" s="131">
        <v>1403</v>
      </c>
      <c r="L24" s="131">
        <v>2160</v>
      </c>
      <c r="M24" s="133">
        <v>3060</v>
      </c>
    </row>
    <row r="25" spans="1:13" ht="31.5" x14ac:dyDescent="0.25">
      <c r="A25" s="20"/>
      <c r="B25" s="20"/>
      <c r="C25" s="126" t="s">
        <v>17</v>
      </c>
      <c r="D25" s="127" t="s">
        <v>35</v>
      </c>
      <c r="E25" s="128" t="s">
        <v>36</v>
      </c>
      <c r="F25" s="127"/>
      <c r="G25" s="127" t="s">
        <v>132</v>
      </c>
      <c r="H25" s="129" t="s">
        <v>133</v>
      </c>
      <c r="I25" s="129" t="s">
        <v>171</v>
      </c>
      <c r="J25" s="131">
        <v>6876640</v>
      </c>
      <c r="K25" s="131">
        <v>9324439</v>
      </c>
      <c r="L25" s="131">
        <v>10580179</v>
      </c>
      <c r="M25" s="133">
        <v>17377619</v>
      </c>
    </row>
    <row r="26" spans="1:13" ht="31.5" x14ac:dyDescent="0.25">
      <c r="A26" s="20"/>
      <c r="B26" s="20"/>
      <c r="C26" s="126" t="s">
        <v>17</v>
      </c>
      <c r="D26" s="127" t="s">
        <v>35</v>
      </c>
      <c r="E26" s="128" t="s">
        <v>36</v>
      </c>
      <c r="F26" s="127"/>
      <c r="G26" s="127" t="s">
        <v>132</v>
      </c>
      <c r="H26" s="129" t="s">
        <v>133</v>
      </c>
      <c r="I26" s="129" t="s">
        <v>172</v>
      </c>
      <c r="J26" s="131">
        <v>22695</v>
      </c>
      <c r="K26" s="131">
        <v>6646</v>
      </c>
      <c r="L26" s="131">
        <v>4898</v>
      </c>
      <c r="M26" s="133">
        <f>M25/M24</f>
        <v>5678.9604575163403</v>
      </c>
    </row>
    <row r="27" spans="1:13" ht="31.5" x14ac:dyDescent="0.25">
      <c r="A27" s="20"/>
      <c r="B27" s="20"/>
      <c r="C27" s="126"/>
      <c r="D27" s="127"/>
      <c r="E27" s="128"/>
      <c r="F27" s="127"/>
      <c r="G27" s="127"/>
      <c r="H27" s="138" t="s">
        <v>173</v>
      </c>
      <c r="I27" s="139"/>
      <c r="J27" s="140"/>
      <c r="K27" s="140">
        <v>-16049</v>
      </c>
      <c r="L27" s="140">
        <v>-1748</v>
      </c>
      <c r="M27" s="140">
        <f>M26-L26</f>
        <v>780.96045751634028</v>
      </c>
    </row>
    <row r="28" spans="1:13" x14ac:dyDescent="0.25">
      <c r="A28" s="20"/>
      <c r="B28" s="20"/>
      <c r="C28" s="126" t="s">
        <v>17</v>
      </c>
      <c r="D28" s="127" t="s">
        <v>35</v>
      </c>
      <c r="E28" s="128" t="s">
        <v>36</v>
      </c>
      <c r="F28" s="127"/>
      <c r="G28" s="127" t="s">
        <v>135</v>
      </c>
      <c r="H28" s="129" t="s">
        <v>136</v>
      </c>
      <c r="I28" s="130" t="s">
        <v>162</v>
      </c>
      <c r="J28" s="131">
        <v>20</v>
      </c>
      <c r="K28" s="131">
        <v>14</v>
      </c>
      <c r="L28" s="131">
        <v>14</v>
      </c>
      <c r="M28" s="133">
        <v>14</v>
      </c>
    </row>
    <row r="29" spans="1:13" x14ac:dyDescent="0.25">
      <c r="A29" s="20"/>
      <c r="B29" s="20"/>
      <c r="C29" s="126" t="s">
        <v>17</v>
      </c>
      <c r="D29" s="127" t="s">
        <v>35</v>
      </c>
      <c r="E29" s="128" t="s">
        <v>36</v>
      </c>
      <c r="F29" s="127"/>
      <c r="G29" s="127" t="s">
        <v>135</v>
      </c>
      <c r="H29" s="129" t="s">
        <v>136</v>
      </c>
      <c r="I29" s="129" t="s">
        <v>163</v>
      </c>
      <c r="J29" s="131">
        <v>1000000</v>
      </c>
      <c r="K29" s="131">
        <v>1000000</v>
      </c>
      <c r="L29" s="131">
        <v>1000000</v>
      </c>
      <c r="M29" s="133">
        <v>1000000</v>
      </c>
    </row>
    <row r="30" spans="1:13" x14ac:dyDescent="0.25">
      <c r="A30" s="20"/>
      <c r="B30" s="20"/>
      <c r="C30" s="126" t="s">
        <v>17</v>
      </c>
      <c r="D30" s="127" t="s">
        <v>35</v>
      </c>
      <c r="E30" s="128" t="s">
        <v>36</v>
      </c>
      <c r="F30" s="127"/>
      <c r="G30" s="127" t="s">
        <v>135</v>
      </c>
      <c r="H30" s="129" t="s">
        <v>136</v>
      </c>
      <c r="I30" s="129" t="s">
        <v>164</v>
      </c>
      <c r="J30" s="131">
        <v>50000</v>
      </c>
      <c r="K30" s="131">
        <v>71429</v>
      </c>
      <c r="L30" s="131">
        <v>71429</v>
      </c>
      <c r="M30" s="133">
        <f>M29/M28</f>
        <v>71428.571428571435</v>
      </c>
    </row>
    <row r="31" spans="1:13" x14ac:dyDescent="0.25">
      <c r="A31" s="20"/>
      <c r="B31" s="20"/>
      <c r="C31" s="126"/>
      <c r="D31" s="127"/>
      <c r="E31" s="128"/>
      <c r="F31" s="127"/>
      <c r="G31" s="127"/>
      <c r="H31" s="134" t="s">
        <v>165</v>
      </c>
      <c r="I31" s="135"/>
      <c r="J31" s="136"/>
      <c r="K31" s="136">
        <v>21429</v>
      </c>
      <c r="L31" s="136">
        <v>0</v>
      </c>
      <c r="M31" s="137">
        <f>M30-L30</f>
        <v>-0.42857142856519204</v>
      </c>
    </row>
    <row r="32" spans="1:13" x14ac:dyDescent="0.25">
      <c r="A32" s="20"/>
      <c r="B32" s="20"/>
      <c r="C32" s="126" t="s">
        <v>17</v>
      </c>
      <c r="D32" s="127" t="s">
        <v>35</v>
      </c>
      <c r="E32" s="128" t="s">
        <v>36</v>
      </c>
      <c r="F32" s="127"/>
      <c r="G32" s="127" t="s">
        <v>135</v>
      </c>
      <c r="H32" s="129" t="s">
        <v>136</v>
      </c>
      <c r="I32" s="130" t="s">
        <v>166</v>
      </c>
      <c r="J32" s="131">
        <v>20</v>
      </c>
      <c r="K32" s="131">
        <v>14</v>
      </c>
      <c r="L32" s="131">
        <v>14</v>
      </c>
      <c r="M32" s="133">
        <v>14</v>
      </c>
    </row>
    <row r="33" spans="1:13" x14ac:dyDescent="0.25">
      <c r="A33" s="20"/>
      <c r="B33" s="20"/>
      <c r="C33" s="126" t="s">
        <v>17</v>
      </c>
      <c r="D33" s="127" t="s">
        <v>35</v>
      </c>
      <c r="E33" s="128" t="s">
        <v>36</v>
      </c>
      <c r="F33" s="127"/>
      <c r="G33" s="127" t="s">
        <v>135</v>
      </c>
      <c r="H33" s="129" t="s">
        <v>136</v>
      </c>
      <c r="I33" s="129" t="s">
        <v>167</v>
      </c>
      <c r="J33" s="131">
        <v>800000</v>
      </c>
      <c r="K33" s="131">
        <v>1000000</v>
      </c>
      <c r="L33" s="131">
        <v>340000</v>
      </c>
      <c r="M33" s="133">
        <v>500000</v>
      </c>
    </row>
    <row r="34" spans="1:13" x14ac:dyDescent="0.25">
      <c r="A34" s="20"/>
      <c r="B34" s="20"/>
      <c r="C34" s="126" t="s">
        <v>17</v>
      </c>
      <c r="D34" s="127" t="s">
        <v>35</v>
      </c>
      <c r="E34" s="128" t="s">
        <v>36</v>
      </c>
      <c r="F34" s="127"/>
      <c r="G34" s="127" t="s">
        <v>135</v>
      </c>
      <c r="H34" s="129" t="s">
        <v>136</v>
      </c>
      <c r="I34" s="129" t="s">
        <v>168</v>
      </c>
      <c r="J34" s="131">
        <v>40000</v>
      </c>
      <c r="K34" s="131">
        <v>71429</v>
      </c>
      <c r="L34" s="131">
        <v>24286</v>
      </c>
      <c r="M34" s="133">
        <f>M33/M32</f>
        <v>35714.285714285717</v>
      </c>
    </row>
    <row r="35" spans="1:13" ht="31.5" x14ac:dyDescent="0.25">
      <c r="A35" s="20"/>
      <c r="B35" s="20"/>
      <c r="C35" s="126"/>
      <c r="D35" s="127"/>
      <c r="E35" s="128"/>
      <c r="F35" s="127"/>
      <c r="G35" s="127"/>
      <c r="H35" s="134" t="s">
        <v>169</v>
      </c>
      <c r="I35" s="135"/>
      <c r="J35" s="136"/>
      <c r="K35" s="136">
        <v>31429</v>
      </c>
      <c r="L35" s="136">
        <v>-47143</v>
      </c>
      <c r="M35" s="137">
        <f>M34-L34</f>
        <v>11428.285714285717</v>
      </c>
    </row>
    <row r="36" spans="1:13" x14ac:dyDescent="0.25">
      <c r="A36" s="20"/>
      <c r="B36" s="20"/>
      <c r="C36" s="126" t="s">
        <v>17</v>
      </c>
      <c r="D36" s="127" t="s">
        <v>35</v>
      </c>
      <c r="E36" s="128" t="s">
        <v>36</v>
      </c>
      <c r="F36" s="127"/>
      <c r="G36" s="127" t="s">
        <v>135</v>
      </c>
      <c r="H36" s="129" t="s">
        <v>136</v>
      </c>
      <c r="I36" s="130" t="s">
        <v>170</v>
      </c>
      <c r="J36" s="131"/>
      <c r="K36" s="131">
        <v>26</v>
      </c>
      <c r="L36" s="131">
        <v>28</v>
      </c>
      <c r="M36" s="133">
        <v>11</v>
      </c>
    </row>
    <row r="37" spans="1:13" x14ac:dyDescent="0.25">
      <c r="A37" s="20"/>
      <c r="B37" s="20"/>
      <c r="C37" s="126" t="s">
        <v>17</v>
      </c>
      <c r="D37" s="127" t="s">
        <v>35</v>
      </c>
      <c r="E37" s="128" t="s">
        <v>36</v>
      </c>
      <c r="F37" s="127"/>
      <c r="G37" s="127" t="s">
        <v>135</v>
      </c>
      <c r="H37" s="129" t="s">
        <v>136</v>
      </c>
      <c r="I37" s="129" t="s">
        <v>171</v>
      </c>
      <c r="J37" s="131">
        <v>701880</v>
      </c>
      <c r="K37" s="131">
        <v>696384</v>
      </c>
      <c r="L37" s="131">
        <v>330960</v>
      </c>
      <c r="M37" s="133">
        <v>411480</v>
      </c>
    </row>
    <row r="38" spans="1:13" x14ac:dyDescent="0.25">
      <c r="A38" s="20"/>
      <c r="B38" s="20"/>
      <c r="C38" s="126" t="s">
        <v>17</v>
      </c>
      <c r="D38" s="127" t="s">
        <v>35</v>
      </c>
      <c r="E38" s="128" t="s">
        <v>36</v>
      </c>
      <c r="F38" s="127"/>
      <c r="G38" s="127" t="s">
        <v>135</v>
      </c>
      <c r="H38" s="129" t="s">
        <v>136</v>
      </c>
      <c r="I38" s="129" t="s">
        <v>172</v>
      </c>
      <c r="J38" s="131">
        <v>701880</v>
      </c>
      <c r="K38" s="131">
        <v>26784</v>
      </c>
      <c r="L38" s="131">
        <v>11820</v>
      </c>
      <c r="M38" s="133">
        <f>M37/M36</f>
        <v>37407.272727272728</v>
      </c>
    </row>
    <row r="39" spans="1:13" ht="31.5" x14ac:dyDescent="0.25">
      <c r="A39" s="20"/>
      <c r="B39" s="20"/>
      <c r="C39" s="126"/>
      <c r="D39" s="127"/>
      <c r="E39" s="128"/>
      <c r="F39" s="127"/>
      <c r="G39" s="127"/>
      <c r="H39" s="138" t="s">
        <v>173</v>
      </c>
      <c r="I39" s="139"/>
      <c r="J39" s="140"/>
      <c r="K39" s="140">
        <v>-675096</v>
      </c>
      <c r="L39" s="140">
        <v>-14964</v>
      </c>
      <c r="M39" s="140">
        <f>M38-L38</f>
        <v>25587.272727272728</v>
      </c>
    </row>
    <row r="40" spans="1:13" x14ac:dyDescent="0.25">
      <c r="A40" s="20"/>
      <c r="B40" s="20"/>
      <c r="C40" s="126" t="s">
        <v>17</v>
      </c>
      <c r="D40" s="127" t="s">
        <v>35</v>
      </c>
      <c r="E40" s="128" t="s">
        <v>36</v>
      </c>
      <c r="F40" s="127"/>
      <c r="G40" s="127" t="s">
        <v>137</v>
      </c>
      <c r="H40" s="129" t="s">
        <v>138</v>
      </c>
      <c r="I40" s="130" t="s">
        <v>162</v>
      </c>
      <c r="J40" s="131">
        <v>20</v>
      </c>
      <c r="K40" s="131">
        <v>20</v>
      </c>
      <c r="L40" s="131">
        <v>20</v>
      </c>
      <c r="M40" s="133">
        <v>20</v>
      </c>
    </row>
    <row r="41" spans="1:13" x14ac:dyDescent="0.25">
      <c r="A41" s="20"/>
      <c r="B41" s="20"/>
      <c r="C41" s="126" t="s">
        <v>17</v>
      </c>
      <c r="D41" s="127" t="s">
        <v>35</v>
      </c>
      <c r="E41" s="128" t="s">
        <v>36</v>
      </c>
      <c r="F41" s="127"/>
      <c r="G41" s="127" t="s">
        <v>137</v>
      </c>
      <c r="H41" s="129" t="s">
        <v>138</v>
      </c>
      <c r="I41" s="129" t="s">
        <v>163</v>
      </c>
      <c r="J41" s="131">
        <v>1000000</v>
      </c>
      <c r="K41" s="131">
        <v>1000000</v>
      </c>
      <c r="L41" s="131">
        <v>1000000</v>
      </c>
      <c r="M41" s="133">
        <v>1000000</v>
      </c>
    </row>
    <row r="42" spans="1:13" x14ac:dyDescent="0.25">
      <c r="A42" s="20"/>
      <c r="B42" s="20"/>
      <c r="C42" s="126" t="s">
        <v>17</v>
      </c>
      <c r="D42" s="127" t="s">
        <v>35</v>
      </c>
      <c r="E42" s="128" t="s">
        <v>36</v>
      </c>
      <c r="F42" s="127"/>
      <c r="G42" s="127" t="s">
        <v>137</v>
      </c>
      <c r="H42" s="129" t="s">
        <v>138</v>
      </c>
      <c r="I42" s="129" t="s">
        <v>164</v>
      </c>
      <c r="J42" s="131">
        <v>50000</v>
      </c>
      <c r="K42" s="131">
        <v>50000</v>
      </c>
      <c r="L42" s="131">
        <v>50000</v>
      </c>
      <c r="M42" s="133">
        <f>M41/M40</f>
        <v>50000</v>
      </c>
    </row>
    <row r="43" spans="1:13" x14ac:dyDescent="0.25">
      <c r="A43" s="20"/>
      <c r="B43" s="20"/>
      <c r="C43" s="126"/>
      <c r="D43" s="127"/>
      <c r="E43" s="128"/>
      <c r="F43" s="127"/>
      <c r="G43" s="127"/>
      <c r="H43" s="134" t="s">
        <v>165</v>
      </c>
      <c r="I43" s="135"/>
      <c r="J43" s="136"/>
      <c r="K43" s="136">
        <v>0</v>
      </c>
      <c r="L43" s="136">
        <v>0</v>
      </c>
      <c r="M43" s="137">
        <f>M42-L42</f>
        <v>0</v>
      </c>
    </row>
    <row r="44" spans="1:13" x14ac:dyDescent="0.25">
      <c r="A44" s="20"/>
      <c r="B44" s="20"/>
      <c r="C44" s="126" t="s">
        <v>17</v>
      </c>
      <c r="D44" s="127" t="s">
        <v>35</v>
      </c>
      <c r="E44" s="128" t="s">
        <v>36</v>
      </c>
      <c r="F44" s="127"/>
      <c r="G44" s="127" t="s">
        <v>137</v>
      </c>
      <c r="H44" s="129" t="s">
        <v>138</v>
      </c>
      <c r="I44" s="130" t="s">
        <v>166</v>
      </c>
      <c r="J44" s="131">
        <v>20</v>
      </c>
      <c r="K44" s="131">
        <v>20</v>
      </c>
      <c r="L44" s="131">
        <v>20</v>
      </c>
      <c r="M44" s="133">
        <v>0</v>
      </c>
    </row>
    <row r="45" spans="1:13" x14ac:dyDescent="0.25">
      <c r="A45" s="20"/>
      <c r="B45" s="20"/>
      <c r="C45" s="126" t="s">
        <v>17</v>
      </c>
      <c r="D45" s="127" t="s">
        <v>35</v>
      </c>
      <c r="E45" s="128" t="s">
        <v>36</v>
      </c>
      <c r="F45" s="127"/>
      <c r="G45" s="127" t="s">
        <v>137</v>
      </c>
      <c r="H45" s="129" t="s">
        <v>138</v>
      </c>
      <c r="I45" s="129" t="s">
        <v>167</v>
      </c>
      <c r="J45" s="131">
        <v>500000</v>
      </c>
      <c r="K45" s="131">
        <v>1000000</v>
      </c>
      <c r="L45" s="131">
        <v>0</v>
      </c>
      <c r="M45" s="133">
        <v>0</v>
      </c>
    </row>
    <row r="46" spans="1:13" x14ac:dyDescent="0.25">
      <c r="A46" s="20"/>
      <c r="B46" s="20"/>
      <c r="C46" s="126" t="s">
        <v>17</v>
      </c>
      <c r="D46" s="127" t="s">
        <v>35</v>
      </c>
      <c r="E46" s="128" t="s">
        <v>36</v>
      </c>
      <c r="F46" s="127"/>
      <c r="G46" s="127" t="s">
        <v>137</v>
      </c>
      <c r="H46" s="129" t="s">
        <v>138</v>
      </c>
      <c r="I46" s="129" t="s">
        <v>168</v>
      </c>
      <c r="J46" s="131">
        <v>25000</v>
      </c>
      <c r="K46" s="131">
        <v>50000</v>
      </c>
      <c r="L46" s="131">
        <v>0</v>
      </c>
      <c r="M46" s="133">
        <v>0</v>
      </c>
    </row>
    <row r="47" spans="1:13" ht="31.5" x14ac:dyDescent="0.25">
      <c r="A47" s="20"/>
      <c r="B47" s="20"/>
      <c r="C47" s="126"/>
      <c r="D47" s="127"/>
      <c r="E47" s="128"/>
      <c r="F47" s="127"/>
      <c r="G47" s="127"/>
      <c r="H47" s="134" t="s">
        <v>169</v>
      </c>
      <c r="I47" s="135"/>
      <c r="J47" s="136"/>
      <c r="K47" s="136">
        <v>25000</v>
      </c>
      <c r="L47" s="136">
        <v>-50000</v>
      </c>
      <c r="M47" s="137">
        <f>M46-L46</f>
        <v>0</v>
      </c>
    </row>
    <row r="48" spans="1:13" x14ac:dyDescent="0.25">
      <c r="A48" s="20"/>
      <c r="B48" s="20"/>
      <c r="C48" s="126" t="s">
        <v>17</v>
      </c>
      <c r="D48" s="127" t="s">
        <v>35</v>
      </c>
      <c r="E48" s="128" t="s">
        <v>36</v>
      </c>
      <c r="F48" s="127"/>
      <c r="G48" s="127" t="s">
        <v>137</v>
      </c>
      <c r="H48" s="129" t="s">
        <v>138</v>
      </c>
      <c r="I48" s="130" t="s">
        <v>170</v>
      </c>
      <c r="J48" s="131"/>
      <c r="K48" s="131">
        <v>50</v>
      </c>
      <c r="L48" s="131"/>
      <c r="M48" s="133">
        <v>0</v>
      </c>
    </row>
    <row r="49" spans="1:13" x14ac:dyDescent="0.25">
      <c r="A49" s="20"/>
      <c r="B49" s="20"/>
      <c r="C49" s="126" t="s">
        <v>17</v>
      </c>
      <c r="D49" s="127" t="s">
        <v>35</v>
      </c>
      <c r="E49" s="128" t="s">
        <v>36</v>
      </c>
      <c r="F49" s="127"/>
      <c r="G49" s="127" t="s">
        <v>137</v>
      </c>
      <c r="H49" s="129" t="s">
        <v>138</v>
      </c>
      <c r="I49" s="129" t="s">
        <v>171</v>
      </c>
      <c r="J49" s="131">
        <v>479998</v>
      </c>
      <c r="K49" s="131">
        <v>816000</v>
      </c>
      <c r="L49" s="131">
        <v>0</v>
      </c>
      <c r="M49" s="133">
        <v>0</v>
      </c>
    </row>
    <row r="50" spans="1:13" x14ac:dyDescent="0.25">
      <c r="A50" s="20"/>
      <c r="B50" s="20"/>
      <c r="C50" s="126" t="s">
        <v>17</v>
      </c>
      <c r="D50" s="127" t="s">
        <v>35</v>
      </c>
      <c r="E50" s="128" t="s">
        <v>36</v>
      </c>
      <c r="F50" s="127"/>
      <c r="G50" s="127" t="s">
        <v>137</v>
      </c>
      <c r="H50" s="129" t="s">
        <v>138</v>
      </c>
      <c r="I50" s="129" t="s">
        <v>172</v>
      </c>
      <c r="J50" s="131">
        <v>479998</v>
      </c>
      <c r="K50" s="131">
        <v>16320</v>
      </c>
      <c r="L50" s="131">
        <v>0</v>
      </c>
      <c r="M50" s="133">
        <v>0</v>
      </c>
    </row>
    <row r="51" spans="1:13" ht="31.5" x14ac:dyDescent="0.25">
      <c r="A51" s="20"/>
      <c r="B51" s="20"/>
      <c r="C51" s="126"/>
      <c r="D51" s="127"/>
      <c r="E51" s="128"/>
      <c r="F51" s="127"/>
      <c r="G51" s="127"/>
      <c r="H51" s="138" t="s">
        <v>173</v>
      </c>
      <c r="I51" s="139"/>
      <c r="J51" s="140"/>
      <c r="K51" s="140">
        <v>-463678</v>
      </c>
      <c r="L51" s="140">
        <v>-16320</v>
      </c>
      <c r="M51" s="140">
        <v>0</v>
      </c>
    </row>
    <row r="52" spans="1:13" x14ac:dyDescent="0.25">
      <c r="A52" s="20"/>
      <c r="B52" s="44"/>
      <c r="C52" s="44"/>
      <c r="D52" s="44"/>
      <c r="E52" s="20"/>
      <c r="F52" s="20"/>
      <c r="G52" s="20"/>
      <c r="H52" s="20"/>
      <c r="I52" s="20"/>
      <c r="J52" s="20"/>
      <c r="K52" s="20"/>
      <c r="L52" s="20"/>
      <c r="M52" s="20"/>
    </row>
  </sheetData>
  <mergeCells count="3">
    <mergeCell ref="C2:M2"/>
    <mergeCell ref="A3:B3"/>
    <mergeCell ref="B52:D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K37" sqref="K37"/>
    </sheetView>
  </sheetViews>
  <sheetFormatPr defaultRowHeight="15.75" x14ac:dyDescent="0.25"/>
  <cols>
    <col min="1" max="1" width="3.28515625" style="3" customWidth="1"/>
    <col min="2" max="2" width="13.85546875" style="3" bestFit="1" customWidth="1"/>
    <col min="3" max="3" width="42.7109375" style="3" bestFit="1" customWidth="1"/>
    <col min="4" max="4" width="8.85546875" style="3" bestFit="1" customWidth="1"/>
    <col min="5" max="5" width="15.28515625" style="3" bestFit="1" customWidth="1"/>
    <col min="6" max="8" width="11.85546875" style="3" bestFit="1" customWidth="1"/>
    <col min="9" max="9" width="13.140625" style="3" bestFit="1" customWidth="1"/>
    <col min="10" max="10" width="11.85546875" style="3" bestFit="1" customWidth="1"/>
    <col min="11" max="11" width="14.5703125" style="3" bestFit="1" customWidth="1"/>
    <col min="12" max="12" width="9.140625" style="3"/>
    <col min="13" max="13" width="10.140625" style="3" bestFit="1" customWidth="1"/>
    <col min="14" max="16384" width="9.140625" style="3"/>
  </cols>
  <sheetData>
    <row r="1" spans="1:11" x14ac:dyDescent="0.25">
      <c r="A1" s="20"/>
      <c r="B1" s="4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/>
      <c r="B2" s="163" t="s">
        <v>206</v>
      </c>
      <c r="C2" s="163"/>
      <c r="D2" s="163"/>
      <c r="E2" s="163"/>
      <c r="F2" s="163"/>
      <c r="G2" s="163"/>
      <c r="H2" s="163"/>
      <c r="I2" s="163"/>
      <c r="J2" s="163"/>
      <c r="K2" s="163"/>
    </row>
    <row r="3" spans="1:11" ht="16.5" thickBot="1" x14ac:dyDescent="0.3">
      <c r="A3" s="20"/>
      <c r="B3" s="164" t="s">
        <v>1</v>
      </c>
      <c r="C3" s="164"/>
      <c r="D3" s="164"/>
      <c r="E3" s="164"/>
      <c r="F3" s="164"/>
      <c r="G3" s="20"/>
      <c r="H3" s="20"/>
      <c r="I3" s="20"/>
      <c r="J3" s="20"/>
      <c r="K3" s="20"/>
    </row>
    <row r="4" spans="1:11" x14ac:dyDescent="0.25">
      <c r="A4" s="40"/>
      <c r="B4" s="165" t="s">
        <v>207</v>
      </c>
      <c r="C4" s="166" t="s">
        <v>80</v>
      </c>
      <c r="D4" s="166"/>
      <c r="E4" s="167" t="s">
        <v>208</v>
      </c>
      <c r="F4" s="167"/>
      <c r="G4" s="168" t="s">
        <v>17</v>
      </c>
      <c r="H4" s="168"/>
      <c r="I4" s="168"/>
      <c r="J4" s="168"/>
      <c r="K4" s="168"/>
    </row>
    <row r="5" spans="1:11" ht="32.25" thickBot="1" x14ac:dyDescent="0.3">
      <c r="A5" s="20"/>
      <c r="B5" s="169" t="s">
        <v>209</v>
      </c>
      <c r="C5" s="170" t="s">
        <v>36</v>
      </c>
      <c r="D5" s="170"/>
      <c r="E5" s="171" t="s">
        <v>48</v>
      </c>
      <c r="F5" s="171"/>
      <c r="G5" s="172" t="s">
        <v>35</v>
      </c>
      <c r="H5" s="172"/>
      <c r="I5" s="172"/>
      <c r="J5" s="172"/>
      <c r="K5" s="172"/>
    </row>
    <row r="6" spans="1:11" ht="47.25" x14ac:dyDescent="0.25">
      <c r="A6" s="20"/>
      <c r="B6" s="173" t="s">
        <v>210</v>
      </c>
      <c r="C6" s="174" t="s">
        <v>211</v>
      </c>
      <c r="D6" s="174"/>
      <c r="E6" s="174"/>
      <c r="F6" s="174"/>
      <c r="G6" s="174"/>
      <c r="H6" s="174"/>
      <c r="I6" s="174"/>
      <c r="J6" s="174"/>
      <c r="K6" s="174"/>
    </row>
    <row r="7" spans="1:11" x14ac:dyDescent="0.25">
      <c r="A7" s="20"/>
      <c r="B7" s="175" t="s">
        <v>212</v>
      </c>
      <c r="C7" s="175"/>
      <c r="D7" s="176" t="s">
        <v>213</v>
      </c>
      <c r="E7" s="176"/>
      <c r="F7" s="176"/>
      <c r="G7" s="176"/>
      <c r="H7" s="176"/>
      <c r="I7" s="176"/>
      <c r="J7" s="176"/>
      <c r="K7" s="176"/>
    </row>
    <row r="8" spans="1:11" ht="78.75" x14ac:dyDescent="0.25">
      <c r="A8" s="20"/>
      <c r="B8" s="173" t="s">
        <v>214</v>
      </c>
      <c r="C8" s="177" t="s">
        <v>215</v>
      </c>
      <c r="D8" s="178" t="s">
        <v>216</v>
      </c>
      <c r="E8" s="178" t="s">
        <v>217</v>
      </c>
      <c r="F8" s="178" t="s">
        <v>218</v>
      </c>
      <c r="G8" s="179" t="s">
        <v>219</v>
      </c>
      <c r="H8" s="179" t="s">
        <v>220</v>
      </c>
      <c r="I8" s="179" t="s">
        <v>221</v>
      </c>
      <c r="J8" s="178" t="s">
        <v>222</v>
      </c>
      <c r="K8" s="180" t="s">
        <v>223</v>
      </c>
    </row>
    <row r="9" spans="1:11" ht="31.5" x14ac:dyDescent="0.25">
      <c r="A9" s="20"/>
      <c r="B9" s="181" t="s">
        <v>130</v>
      </c>
      <c r="C9" s="182" t="s">
        <v>224</v>
      </c>
      <c r="D9" s="183"/>
      <c r="E9" s="184"/>
      <c r="F9" s="185"/>
      <c r="G9" s="186">
        <v>5000</v>
      </c>
      <c r="H9" s="186">
        <v>5000</v>
      </c>
      <c r="I9" s="186">
        <v>5300</v>
      </c>
      <c r="J9" s="187">
        <f>H9-I9</f>
        <v>-300</v>
      </c>
      <c r="K9" s="188"/>
    </row>
    <row r="10" spans="1:11" ht="31.5" x14ac:dyDescent="0.25">
      <c r="A10" s="20"/>
      <c r="B10" s="181" t="s">
        <v>130</v>
      </c>
      <c r="C10" s="182" t="s">
        <v>225</v>
      </c>
      <c r="D10" s="183"/>
      <c r="E10" s="184"/>
      <c r="F10" s="185"/>
      <c r="G10" s="189">
        <v>0.85</v>
      </c>
      <c r="H10" s="189">
        <v>0.85</v>
      </c>
      <c r="I10" s="189">
        <v>0.85</v>
      </c>
      <c r="J10" s="190">
        <f>H10-I10</f>
        <v>0</v>
      </c>
      <c r="K10" s="188"/>
    </row>
    <row r="11" spans="1:11" x14ac:dyDescent="0.25">
      <c r="A11" s="20"/>
      <c r="B11" s="175" t="s">
        <v>226</v>
      </c>
      <c r="C11" s="175"/>
      <c r="D11" s="191"/>
      <c r="E11" s="191"/>
      <c r="F11" s="191"/>
      <c r="G11" s="191"/>
      <c r="H11" s="191"/>
      <c r="I11" s="191"/>
      <c r="J11" s="191"/>
      <c r="K11" s="191"/>
    </row>
    <row r="12" spans="1:11" x14ac:dyDescent="0.25">
      <c r="A12" s="20"/>
      <c r="B12" s="192" t="s">
        <v>227</v>
      </c>
      <c r="C12" s="174" t="s">
        <v>228</v>
      </c>
      <c r="D12" s="174"/>
      <c r="E12" s="174"/>
      <c r="F12" s="174"/>
      <c r="G12" s="174"/>
      <c r="H12" s="174"/>
      <c r="I12" s="174"/>
      <c r="J12" s="174"/>
      <c r="K12" s="174"/>
    </row>
    <row r="13" spans="1:11" ht="47.25" x14ac:dyDescent="0.25">
      <c r="A13" s="20"/>
      <c r="B13" s="181" t="s">
        <v>132</v>
      </c>
      <c r="C13" s="182" t="s">
        <v>229</v>
      </c>
      <c r="D13" s="187"/>
      <c r="E13" s="187"/>
      <c r="F13" s="185"/>
      <c r="G13" s="189">
        <v>0.99</v>
      </c>
      <c r="H13" s="189">
        <v>0.95</v>
      </c>
      <c r="I13" s="189">
        <v>0.95</v>
      </c>
      <c r="J13" s="190">
        <f>H13-I13</f>
        <v>0</v>
      </c>
      <c r="K13" s="188"/>
    </row>
    <row r="14" spans="1:11" ht="31.5" x14ac:dyDescent="0.25">
      <c r="A14" s="20"/>
      <c r="B14" s="181" t="s">
        <v>132</v>
      </c>
      <c r="C14" s="182" t="s">
        <v>230</v>
      </c>
      <c r="D14" s="187" t="s">
        <v>231</v>
      </c>
      <c r="E14" s="187"/>
      <c r="F14" s="185"/>
      <c r="G14" s="186">
        <v>3000</v>
      </c>
      <c r="H14" s="186">
        <v>3000</v>
      </c>
      <c r="I14" s="186">
        <v>3060</v>
      </c>
      <c r="J14" s="186">
        <f>H14-I14</f>
        <v>-60</v>
      </c>
      <c r="K14" s="188"/>
    </row>
    <row r="15" spans="1:11" x14ac:dyDescent="0.25">
      <c r="A15" s="20"/>
      <c r="B15" s="193" t="s">
        <v>232</v>
      </c>
      <c r="C15" s="193"/>
      <c r="D15" s="194"/>
      <c r="E15" s="194"/>
      <c r="F15" s="194"/>
      <c r="G15" s="194"/>
      <c r="H15" s="194"/>
      <c r="I15" s="194"/>
      <c r="J15" s="194"/>
      <c r="K15" s="194"/>
    </row>
    <row r="16" spans="1:11" ht="31.5" x14ac:dyDescent="0.25">
      <c r="A16" s="20"/>
      <c r="B16" s="173" t="s">
        <v>233</v>
      </c>
      <c r="C16" s="177" t="s">
        <v>234</v>
      </c>
      <c r="D16" s="191"/>
      <c r="E16" s="191"/>
      <c r="F16" s="191"/>
      <c r="G16" s="191"/>
      <c r="H16" s="191"/>
      <c r="I16" s="191"/>
      <c r="J16" s="191"/>
      <c r="K16" s="191"/>
    </row>
    <row r="17" spans="1:13" x14ac:dyDescent="0.25">
      <c r="A17" s="20"/>
      <c r="B17" s="181" t="s">
        <v>130</v>
      </c>
      <c r="C17" s="195" t="s">
        <v>131</v>
      </c>
      <c r="D17" s="196"/>
      <c r="E17" s="197" t="s">
        <v>202</v>
      </c>
      <c r="F17" s="198">
        <v>1823</v>
      </c>
      <c r="G17" s="199">
        <v>2000</v>
      </c>
      <c r="H17" s="199">
        <v>2000</v>
      </c>
      <c r="I17" s="199">
        <v>2240</v>
      </c>
      <c r="J17" s="199">
        <f>H17-I17</f>
        <v>-240</v>
      </c>
      <c r="K17" s="200">
        <f>I17/H17</f>
        <v>1.1200000000000001</v>
      </c>
    </row>
    <row r="18" spans="1:13" x14ac:dyDescent="0.25">
      <c r="A18" s="20"/>
      <c r="B18" s="181"/>
      <c r="C18" s="195"/>
      <c r="D18" s="196"/>
      <c r="E18" s="197" t="s">
        <v>235</v>
      </c>
      <c r="F18" s="198">
        <v>55988082</v>
      </c>
      <c r="G18" s="201">
        <v>93350000</v>
      </c>
      <c r="H18" s="201">
        <v>82950000</v>
      </c>
      <c r="I18" s="201">
        <v>69789877</v>
      </c>
      <c r="J18" s="201">
        <f>H18-I18</f>
        <v>13160123</v>
      </c>
      <c r="K18" s="200">
        <f t="shared" ref="K18:K23" si="0">I18/H18</f>
        <v>0.84134872814948769</v>
      </c>
      <c r="M18" s="202"/>
    </row>
    <row r="19" spans="1:13" ht="31.5" x14ac:dyDescent="0.25">
      <c r="A19" s="20"/>
      <c r="B19" s="181" t="s">
        <v>132</v>
      </c>
      <c r="C19" s="195" t="s">
        <v>236</v>
      </c>
      <c r="D19" s="196"/>
      <c r="E19" s="197" t="s">
        <v>202</v>
      </c>
      <c r="F19" s="198">
        <v>2160</v>
      </c>
      <c r="G19" s="201">
        <v>3000</v>
      </c>
      <c r="H19" s="201">
        <v>3000</v>
      </c>
      <c r="I19" s="201">
        <v>3060</v>
      </c>
      <c r="J19" s="199">
        <f t="shared" ref="J19:J24" si="1">H19-I19</f>
        <v>-60</v>
      </c>
      <c r="K19" s="200">
        <f t="shared" si="0"/>
        <v>1.02</v>
      </c>
    </row>
    <row r="20" spans="1:13" x14ac:dyDescent="0.25">
      <c r="A20" s="20"/>
      <c r="B20" s="181"/>
      <c r="C20" s="195"/>
      <c r="D20" s="196"/>
      <c r="E20" s="197" t="s">
        <v>235</v>
      </c>
      <c r="F20" s="198">
        <v>10580179</v>
      </c>
      <c r="G20" s="201">
        <v>27000000</v>
      </c>
      <c r="H20" s="201">
        <v>18600000</v>
      </c>
      <c r="I20" s="201">
        <v>17377619</v>
      </c>
      <c r="J20" s="201">
        <f>H20-I20</f>
        <v>1222381</v>
      </c>
      <c r="K20" s="200">
        <f t="shared" si="0"/>
        <v>0.93428059139784947</v>
      </c>
    </row>
    <row r="21" spans="1:13" x14ac:dyDescent="0.25">
      <c r="A21" s="20"/>
      <c r="B21" s="181" t="s">
        <v>135</v>
      </c>
      <c r="C21" s="195" t="s">
        <v>237</v>
      </c>
      <c r="D21" s="196"/>
      <c r="E21" s="197" t="s">
        <v>203</v>
      </c>
      <c r="F21" s="198">
        <v>28</v>
      </c>
      <c r="G21" s="201">
        <v>14</v>
      </c>
      <c r="H21" s="201">
        <v>14</v>
      </c>
      <c r="I21" s="201">
        <v>11</v>
      </c>
      <c r="J21" s="199">
        <f t="shared" si="1"/>
        <v>3</v>
      </c>
      <c r="K21" s="200">
        <f t="shared" si="0"/>
        <v>0.7857142857142857</v>
      </c>
    </row>
    <row r="22" spans="1:13" x14ac:dyDescent="0.25">
      <c r="A22" s="20"/>
      <c r="B22" s="181"/>
      <c r="C22" s="195"/>
      <c r="D22" s="196"/>
      <c r="E22" s="197" t="s">
        <v>235</v>
      </c>
      <c r="F22" s="198">
        <v>330960</v>
      </c>
      <c r="G22" s="201">
        <v>1000000</v>
      </c>
      <c r="H22" s="201">
        <v>500000</v>
      </c>
      <c r="I22" s="201">
        <v>411480</v>
      </c>
      <c r="J22" s="201">
        <f>H22-I22</f>
        <v>88520</v>
      </c>
      <c r="K22" s="200">
        <f t="shared" si="0"/>
        <v>0.82296000000000002</v>
      </c>
    </row>
    <row r="23" spans="1:13" x14ac:dyDescent="0.25">
      <c r="A23" s="20"/>
      <c r="B23" s="181" t="s">
        <v>137</v>
      </c>
      <c r="C23" s="195" t="s">
        <v>238</v>
      </c>
      <c r="D23" s="196"/>
      <c r="E23" s="197" t="s">
        <v>239</v>
      </c>
      <c r="F23" s="198"/>
      <c r="G23" s="201">
        <v>20</v>
      </c>
      <c r="H23" s="201">
        <v>20</v>
      </c>
      <c r="I23" s="201">
        <v>0</v>
      </c>
      <c r="J23" s="199">
        <f t="shared" si="1"/>
        <v>20</v>
      </c>
      <c r="K23" s="200">
        <f t="shared" si="0"/>
        <v>0</v>
      </c>
    </row>
    <row r="24" spans="1:13" ht="16.5" thickBot="1" x14ac:dyDescent="0.3">
      <c r="A24" s="20"/>
      <c r="B24" s="181"/>
      <c r="C24" s="195"/>
      <c r="D24" s="196"/>
      <c r="E24" s="197" t="s">
        <v>235</v>
      </c>
      <c r="F24" s="198">
        <v>0</v>
      </c>
      <c r="G24" s="201">
        <v>1000000</v>
      </c>
      <c r="H24" s="201">
        <v>0</v>
      </c>
      <c r="I24" s="201">
        <v>0</v>
      </c>
      <c r="J24" s="199">
        <f t="shared" si="1"/>
        <v>0</v>
      </c>
      <c r="K24" s="200">
        <v>0</v>
      </c>
    </row>
    <row r="25" spans="1:13" x14ac:dyDescent="0.25">
      <c r="A25" s="20"/>
      <c r="B25" s="203"/>
      <c r="C25" s="203"/>
      <c r="D25" s="203"/>
      <c r="E25" s="203"/>
      <c r="F25" s="203"/>
      <c r="G25" s="203"/>
      <c r="H25" s="203"/>
      <c r="I25" s="203"/>
      <c r="J25" s="203"/>
      <c r="K25" s="203"/>
    </row>
    <row r="26" spans="1:13" x14ac:dyDescent="0.25">
      <c r="A26" s="20"/>
      <c r="B26" s="204"/>
      <c r="C26" s="20"/>
      <c r="D26" s="20"/>
      <c r="E26" s="20"/>
      <c r="F26" s="20"/>
      <c r="G26" s="20"/>
      <c r="H26" s="20"/>
      <c r="I26" s="20"/>
      <c r="J26" s="20"/>
      <c r="K26" s="20"/>
    </row>
  </sheetData>
  <mergeCells count="18">
    <mergeCell ref="B15:C15"/>
    <mergeCell ref="D15:K15"/>
    <mergeCell ref="D16:K16"/>
    <mergeCell ref="B25:K25"/>
    <mergeCell ref="C6:K6"/>
    <mergeCell ref="B7:C7"/>
    <mergeCell ref="D7:K7"/>
    <mergeCell ref="B11:C11"/>
    <mergeCell ref="D11:K11"/>
    <mergeCell ref="C12:K12"/>
    <mergeCell ref="B2:K2"/>
    <mergeCell ref="B3:F3"/>
    <mergeCell ref="C4:D4"/>
    <mergeCell ref="E4:F4"/>
    <mergeCell ref="G4:K4"/>
    <mergeCell ref="C5:D5"/>
    <mergeCell ref="E5:F5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Aneksi 1.2</vt:lpstr>
      <vt:lpstr>Aneksi 2</vt:lpstr>
      <vt:lpstr>Aneksi 2.1</vt:lpstr>
      <vt:lpstr>Aneksi 3</vt:lpstr>
      <vt:lpstr>Aneksi 3.1</vt:lpstr>
      <vt:lpstr>Aneksi 3.2</vt:lpstr>
      <vt:lpstr>Aneksi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Jano</dc:creator>
  <cp:lastModifiedBy>Katerina Jano</cp:lastModifiedBy>
  <dcterms:created xsi:type="dcterms:W3CDTF">2026-02-13T08:18:42Z</dcterms:created>
  <dcterms:modified xsi:type="dcterms:W3CDTF">2026-02-13T08:25:34Z</dcterms:modified>
</cp:coreProperties>
</file>